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b.mahmudova\Desktop\"/>
    </mc:Choice>
  </mc:AlternateContent>
  <bookViews>
    <workbookView xWindow="0" yWindow="0" windowWidth="24000" windowHeight="9735"/>
  </bookViews>
  <sheets>
    <sheet name=" за 2021 " sheetId="9" r:id="rId1"/>
  </sheets>
  <definedNames>
    <definedName name="_xlnm.Print_Area" localSheetId="0">' за 2021 '!$B$1:$U$69</definedName>
  </definedNames>
  <calcPr calcId="152511"/>
</workbook>
</file>

<file path=xl/calcChain.xml><?xml version="1.0" encoding="utf-8"?>
<calcChain xmlns="http://schemas.openxmlformats.org/spreadsheetml/2006/main">
  <c r="O15" i="9" l="1"/>
  <c r="O13" i="9"/>
  <c r="O12" i="9"/>
  <c r="O11" i="9"/>
  <c r="O8" i="9"/>
  <c r="T8" i="9"/>
  <c r="T31" i="9" l="1"/>
  <c r="T29" i="9" l="1"/>
  <c r="T39" i="9"/>
  <c r="N26" i="9" l="1"/>
  <c r="O26" i="9"/>
  <c r="Q26" i="9"/>
  <c r="R26" i="9"/>
  <c r="S26" i="9"/>
  <c r="T26" i="9"/>
  <c r="L26" i="9"/>
  <c r="H26" i="9"/>
  <c r="I26" i="9"/>
  <c r="J26" i="9"/>
  <c r="E26" i="9"/>
  <c r="F26" i="9"/>
  <c r="G26" i="9"/>
  <c r="U3" i="9"/>
  <c r="U2" i="9"/>
  <c r="T15" i="9" l="1"/>
  <c r="T13" i="9" l="1"/>
  <c r="T12" i="9"/>
  <c r="T11" i="9"/>
  <c r="M8" i="9" l="1"/>
  <c r="P8" i="9" l="1"/>
  <c r="J8" i="9" l="1"/>
  <c r="R8" i="9"/>
  <c r="K35" i="9" l="1"/>
  <c r="E21" i="9" l="1"/>
  <c r="E8" i="9"/>
  <c r="H60" i="9" l="1"/>
  <c r="M26" i="9"/>
  <c r="J7" i="9"/>
  <c r="J60" i="9" s="1"/>
  <c r="L7" i="9"/>
  <c r="M7" i="9"/>
  <c r="M60" i="9" s="1"/>
  <c r="N7" i="9"/>
  <c r="O7" i="9"/>
  <c r="Q7" i="9"/>
  <c r="R7" i="9"/>
  <c r="S7" i="9"/>
  <c r="T7" i="9"/>
  <c r="F7" i="9"/>
  <c r="G7" i="9"/>
  <c r="H7" i="9"/>
  <c r="I7" i="9"/>
  <c r="I60" i="9" s="1"/>
  <c r="P59" i="9"/>
  <c r="K59" i="9"/>
  <c r="E59" i="9"/>
  <c r="P58" i="9"/>
  <c r="K58" i="9"/>
  <c r="E58" i="9"/>
  <c r="P57" i="9"/>
  <c r="K57" i="9"/>
  <c r="E57" i="9"/>
  <c r="P56" i="9"/>
  <c r="P55" i="9" s="1"/>
  <c r="K56" i="9"/>
  <c r="E56" i="9"/>
  <c r="T55" i="9"/>
  <c r="S55" i="9"/>
  <c r="R55" i="9"/>
  <c r="Q55" i="9"/>
  <c r="O55" i="9"/>
  <c r="N55" i="9"/>
  <c r="M55" i="9"/>
  <c r="L55" i="9"/>
  <c r="J55" i="9"/>
  <c r="I55" i="9"/>
  <c r="H55" i="9"/>
  <c r="G55" i="9"/>
  <c r="F55" i="9"/>
  <c r="P53" i="9"/>
  <c r="K53" i="9"/>
  <c r="E53" i="9"/>
  <c r="P52" i="9"/>
  <c r="K52" i="9"/>
  <c r="E52" i="9"/>
  <c r="P51" i="9"/>
  <c r="K51" i="9"/>
  <c r="E51" i="9"/>
  <c r="P50" i="9"/>
  <c r="K50" i="9"/>
  <c r="E50" i="9"/>
  <c r="P49" i="9"/>
  <c r="K49" i="9"/>
  <c r="E49" i="9"/>
  <c r="P48" i="9"/>
  <c r="K48" i="9"/>
  <c r="E48" i="9"/>
  <c r="P47" i="9"/>
  <c r="K47" i="9"/>
  <c r="E47" i="9"/>
  <c r="P46" i="9"/>
  <c r="K46" i="9"/>
  <c r="E46" i="9"/>
  <c r="P45" i="9"/>
  <c r="K45" i="9"/>
  <c r="E45" i="9"/>
  <c r="P44" i="9"/>
  <c r="K44" i="9"/>
  <c r="E44" i="9"/>
  <c r="P43" i="9"/>
  <c r="K43" i="9"/>
  <c r="E43" i="9"/>
  <c r="P42" i="9"/>
  <c r="K42" i="9"/>
  <c r="E42" i="9"/>
  <c r="T41" i="9"/>
  <c r="S41" i="9"/>
  <c r="R41" i="9"/>
  <c r="Q41" i="9"/>
  <c r="O41" i="9"/>
  <c r="N41" i="9"/>
  <c r="M41" i="9"/>
  <c r="L41" i="9"/>
  <c r="J41" i="9"/>
  <c r="I41" i="9"/>
  <c r="H41" i="9"/>
  <c r="G41" i="9"/>
  <c r="F41" i="9"/>
  <c r="P39" i="9"/>
  <c r="K39" i="9"/>
  <c r="E39" i="9"/>
  <c r="P38" i="9"/>
  <c r="K38" i="9"/>
  <c r="E38" i="9"/>
  <c r="P37" i="9"/>
  <c r="K37" i="9"/>
  <c r="E37" i="9"/>
  <c r="P36" i="9"/>
  <c r="K36" i="9"/>
  <c r="E36" i="9"/>
  <c r="P35" i="9"/>
  <c r="E35" i="9"/>
  <c r="P33" i="9"/>
  <c r="K33" i="9"/>
  <c r="E33" i="9"/>
  <c r="P32" i="9"/>
  <c r="K32" i="9"/>
  <c r="E32" i="9"/>
  <c r="P31" i="9"/>
  <c r="K31" i="9"/>
  <c r="E31" i="9"/>
  <c r="P30" i="9"/>
  <c r="K30" i="9"/>
  <c r="E30" i="9"/>
  <c r="P29" i="9"/>
  <c r="K29" i="9"/>
  <c r="E29" i="9"/>
  <c r="P28" i="9"/>
  <c r="K28" i="9"/>
  <c r="E28" i="9"/>
  <c r="P27" i="9"/>
  <c r="K27" i="9"/>
  <c r="E27" i="9"/>
  <c r="P24" i="9"/>
  <c r="K24" i="9"/>
  <c r="E24" i="9"/>
  <c r="P23" i="9"/>
  <c r="K23" i="9"/>
  <c r="E23" i="9"/>
  <c r="P22" i="9"/>
  <c r="K22" i="9"/>
  <c r="E22" i="9"/>
  <c r="P21" i="9"/>
  <c r="K21" i="9"/>
  <c r="P20" i="9"/>
  <c r="K20" i="9"/>
  <c r="E20" i="9"/>
  <c r="P19" i="9"/>
  <c r="K19" i="9"/>
  <c r="E19" i="9"/>
  <c r="P18" i="9"/>
  <c r="K18" i="9"/>
  <c r="U1" i="9" s="1"/>
  <c r="E18" i="9"/>
  <c r="P17" i="9"/>
  <c r="K17" i="9"/>
  <c r="E17" i="9"/>
  <c r="P16" i="9"/>
  <c r="K16" i="9"/>
  <c r="E16" i="9"/>
  <c r="P15" i="9"/>
  <c r="K15" i="9"/>
  <c r="E15" i="9"/>
  <c r="P13" i="9"/>
  <c r="K13" i="9"/>
  <c r="E13" i="9"/>
  <c r="P12" i="9"/>
  <c r="K12" i="9"/>
  <c r="E12" i="9"/>
  <c r="P11" i="9"/>
  <c r="K11" i="9"/>
  <c r="E11" i="9"/>
  <c r="P10" i="9"/>
  <c r="K10" i="9"/>
  <c r="E10" i="9"/>
  <c r="E7" i="9" s="1"/>
  <c r="P9" i="9"/>
  <c r="K9" i="9"/>
  <c r="E9" i="9"/>
  <c r="K8" i="9"/>
  <c r="K26" i="9" l="1"/>
  <c r="P26" i="9"/>
  <c r="K7" i="9"/>
  <c r="R60" i="9"/>
  <c r="T60" i="9"/>
  <c r="S60" i="9"/>
  <c r="P41" i="9"/>
  <c r="E55" i="9"/>
  <c r="F60" i="9"/>
  <c r="P7" i="9"/>
  <c r="L60" i="9"/>
  <c r="K55" i="9"/>
  <c r="K41" i="9"/>
  <c r="E41" i="9"/>
  <c r="G60" i="9"/>
  <c r="N60" i="9"/>
  <c r="Q60" i="9"/>
  <c r="O60" i="9"/>
  <c r="P60" i="9" l="1"/>
  <c r="K60" i="9"/>
  <c r="E60" i="9"/>
</calcChain>
</file>

<file path=xl/sharedStrings.xml><?xml version="1.0" encoding="utf-8"?>
<sst xmlns="http://schemas.openxmlformats.org/spreadsheetml/2006/main" count="192" uniqueCount="135">
  <si>
    <t>№</t>
  </si>
  <si>
    <t>1.</t>
  </si>
  <si>
    <t>Наименование программы (подпрограммы)</t>
  </si>
  <si>
    <t>Ответственный исполнитель</t>
  </si>
  <si>
    <t>Всего</t>
  </si>
  <si>
    <t>в том числе за счет:</t>
  </si>
  <si>
    <t>республиканского бюджета</t>
  </si>
  <si>
    <t>муниципального бюджета</t>
  </si>
  <si>
    <t>внебюджетных источников</t>
  </si>
  <si>
    <t>Освоено выделенных финансовых средств</t>
  </si>
  <si>
    <t>2.</t>
  </si>
  <si>
    <t>3.</t>
  </si>
  <si>
    <t>4.</t>
  </si>
  <si>
    <t>федерального                                         бюджета</t>
  </si>
  <si>
    <t>федерального                        бюджета</t>
  </si>
  <si>
    <t>федерального                                  бюджета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</si>
  <si>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</si>
  <si>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</si>
  <si>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</si>
  <si>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</si>
  <si>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</si>
  <si>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</si>
  <si>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</si>
  <si>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</si>
  <si>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</si>
  <si>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</si>
  <si>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</si>
  <si>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</si>
  <si>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</si>
  <si>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</si>
  <si>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</si>
  <si>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</si>
  <si>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Минпромторг РД</t>
  </si>
  <si>
    <t>Подпрограмма 1 «Модернизация промышленности Республики Дагестан»</t>
  </si>
  <si>
    <t xml:space="preserve"> Предоставление  субсидий юридическим лицам на компенсацию части затрат, связанных с разработкой и реализацией инвестиционных проектов и (или) программ повышения производительности труда на промышленных предприятиях</t>
  </si>
  <si>
    <t>Возмещение промышленным предприятиям части затрат на уплату 1-го взноса (аванса) при заключении договора (договоров) лизинга оборудования с российскими лизинговыми организациями</t>
  </si>
  <si>
    <t>Обеспечение деятельности Минпромторга РД</t>
  </si>
  <si>
    <t>Стратегический проект «Звезда Кас-пия»</t>
  </si>
  <si>
    <t>Стратегический проект «Умное стекло»</t>
  </si>
  <si>
    <t>Стратегический проект «Город обувщиков»</t>
  </si>
  <si>
    <t>Предоставление субсидий промышленным предприятиям, на возмещение части расходов произведенных за потребленные энергоресурсы (элек-троэнергия и газ)</t>
  </si>
  <si>
    <t>Подпрограмма 
«Развитие промышленной инфраструктуры и инфраструктуры поддержки деятельности в сфере промышленности»</t>
  </si>
  <si>
    <t>Затраты на капитальные вложения на строительство инфраструктурных объектов индустриального парка в Ногайском районе Республики Дагестан</t>
  </si>
  <si>
    <t>Компенсация части затрат на создание внутренней инженерной инфраструктуры в индустриальных парках</t>
  </si>
  <si>
    <t>Подпрограмма 3 «Развитие межрегиональных, международных и внешнеэкономических связей 
Республики Дагестан»</t>
  </si>
  <si>
    <t>Государственная поддержка субъектов малого и среднего предпринимательства путем воз-мещения части затрат на международную сертификацию продукции при несырьевом неэнергетическом экспорте</t>
  </si>
  <si>
    <t>Организация и участие в выставках, специализированных форумах, иных мероприятиях на территории Республики Дагестан, субъектов Российской Федерации и иностранных государств</t>
  </si>
  <si>
    <t>Проведение бизнес-миссий в иностранных государствах совместно с представителями экспортно ориентированных предприятий Республики Дагестан</t>
  </si>
  <si>
    <t>Прием официальных иностранных делегаций на территории Республики Дагестан</t>
  </si>
  <si>
    <t>Издание брошюр, буклетов, подготовка имиджевых и презентационных материалов, в том числе с переводом на иностранные языки, размещение материалов в средствах массовой информации о социально-экономическом по-тенциале Республики Дагестан, перевод информационных материалов и документов</t>
  </si>
  <si>
    <t>Создание Портала внешнеэкономической деятельности Республики Дагестан</t>
  </si>
  <si>
    <t>Подпрограмма 4 «Развитие торговли в Республике Дагестан»</t>
  </si>
  <si>
    <t xml:space="preserve">Компенсация части затрат на приобретение контрольно-кассовой техники и средств автоматизации торговли </t>
  </si>
  <si>
    <t>Развитие кадрового потенциала республики в области торговли</t>
  </si>
  <si>
    <t>4.1.</t>
  </si>
  <si>
    <t>4.2.</t>
  </si>
  <si>
    <t>4.3.</t>
  </si>
  <si>
    <t>4.4.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</si>
  <si>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</si>
  <si>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</si>
  <si>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</si>
  <si>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</si>
  <si>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</si>
  <si>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</si>
  <si>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</si>
  <si>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</si>
  <si>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</si>
  <si>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</si>
  <si>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</si>
  <si>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</si>
  <si>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2.1.</t>
  </si>
  <si>
    <t>2.2.</t>
  </si>
  <si>
    <t>2.3.</t>
  </si>
  <si>
    <t>2.4.</t>
  </si>
  <si>
    <t>2.5.</t>
  </si>
  <si>
    <t>2.6.</t>
  </si>
  <si>
    <t>2.7.</t>
  </si>
  <si>
    <t>2.9.</t>
  </si>
  <si>
    <t>2.8.</t>
  </si>
  <si>
    <t>2.10.</t>
  </si>
  <si>
    <t>2.11.</t>
  </si>
  <si>
    <t>2.12.</t>
  </si>
  <si>
    <t>ВСЕГО</t>
  </si>
  <si>
    <t xml:space="preserve"> Затраты на проектные и изыскательские работы, капитальные вложения на строительство объектов внешней инфраструктуры к индустриальным (промышленным) паркам</t>
  </si>
  <si>
    <t>Государственная поддержка субъектов малого и среднего предпринимательства путем возмещения части затрат на транспортировку продукции, в том числе «пилотных» партий на экспорт при несырьевом неэнергетическом экспорте</t>
  </si>
  <si>
    <t>Проведение Дней Республики Дагестан в иностранных государствах</t>
  </si>
  <si>
    <t>Организация Дня международного бизнеса в Республике Дагестан</t>
  </si>
  <si>
    <t>Компенсация части затрат на приобретение грузового специализированного автотранспорта, не находившегося в эксплуатации – автолавок (автомо-билей, оборудованных для организации развозной торговли с них), автофургонов</t>
  </si>
  <si>
    <t>Предоставление субсидий юридическим лицам (за исключением государственных (муниципальных) учреждений, некоммерче-ских организаций), индивидуальным предпринимателям – производителям товаров, работ, услуг на развитие сети нестационарных торговых объектов</t>
  </si>
  <si>
    <t>Субсидия на обеспечение деятельности центров прототипирования, стандартизации, инжиниринга, специализированных органи-заций промышленных кластеров, управляющих компаний индустриальных парков, промышленных технопарков</t>
  </si>
  <si>
    <t>Предусмотрено в республиканском бюджете РД на 2021 год*</t>
  </si>
  <si>
    <t>Объем финансирования, предусмотренный в программе на 2021 год (в соответствии с постановлением Правительства РД об утверждении государственной программы)</t>
  </si>
  <si>
    <t xml:space="preserve">Финансовое обеспечение деятельности (докапитализации) Фонда развития промышленности Республики Дагестан  </t>
  </si>
  <si>
    <t>Субсидии муниципальным образованиям Республики Дагестан на софинансирование обязательств бюджетов муниципальных об-разований Республики Дагестан по предоставлению субсидий российским организациям на компенсацию части затрат на реализацию инвестиционных проектов по созданию инфраструктуры индустриальных парков и на осуществление бюджетных инве-стиций муниципальных образований Республики Дагестан в объекты государственной собственности, относящиеся к инфраструктуре индустриальных (про-мышленных) парков</t>
  </si>
  <si>
    <t xml:space="preserve"> Предоставление субсидий юридическим лицам на компенсацию части затрат на подготовку и переподготовку специалистов для промышленности в целях реализации  инвестиционных проектов</t>
  </si>
  <si>
    <t>Проведение Дней Республики Дагестан в субъектах Российской Федерации</t>
  </si>
  <si>
    <t>Прием официальных делегаций субъектов Российской Федерации на территории Республики Дагестан</t>
  </si>
  <si>
    <t>Проведение для региональных компаний семинаров, круглых столов по вопросам внешне-экономического взаимодействия и обмена опытом с привлечением представителей федеральных органов государственной власти, региональной инфраструктуры поддержки экспорта, банковских структур и других организаций, сопутствующих экспортной деятельности</t>
  </si>
  <si>
    <t>Предоставление субсидий на финансовую поддержку деятельности Ресурсного центра по подготовке специалистов для промышленных предприятий Республики Дагестан</t>
  </si>
  <si>
    <t xml:space="preserve">Затраты на проведение выставочных, презентационных мероприятий и форумов, в том числе ежегодного республиканского конкурса рационализаторов и изобретателей
</t>
  </si>
  <si>
    <t>Субсидии управляющим компаниям индустриальных парков, промышленных технопарков на возмещение части капитальных вложений в строительство производственных объектов, закупку технологического оборудования и пусконаладочные работы</t>
  </si>
  <si>
    <t>Субсидии на обеспечение текущей деятельности Фонда развития промышленности Республики Дагестан</t>
  </si>
  <si>
    <t>Субсидии управляющим компаниям и резидентам индустриальных парков на компенсацию части затрат на разработку бизнес-планов и проектно-сметной документации</t>
  </si>
  <si>
    <t>Возмещение части затрат промышленных предприятий на оплату услуг ресурсосберегающих организаций по подключению к коммунальной инфраструктуре в рамках реализации инвестиционного проекта</t>
  </si>
  <si>
    <t>Субсидии юридиче-ским лицам на ком-пенсацию части затрат на проведение экспертизы проектов индустриальных (промышленных) парков</t>
  </si>
  <si>
    <t xml:space="preserve">Возмещение части затрат промышленных предприятий, связанных с приобретением нового оборудования </t>
  </si>
  <si>
    <t>Предоставление субсидий юридическим лицам на компенсацию части затрат на разработку и изготовление опытного образца (модели. макета) инновационных изделий для внедрения в производство на промышленных предприятиях Республики Дагестан в рамках реализации инвестиционных проектов</t>
  </si>
  <si>
    <t xml:space="preserve">   </t>
  </si>
  <si>
    <t xml:space="preserve">*  По результатам проведенного конкурса (ноябрь-декабрь 2020 года) признаны победителями, сформированы и подписаны соглашения  от 29 декабря 2020 года  № 1 с ООО "Стеклопроект", от 29 декабря 2021 года № 2  с ИП "Маллаев Рамазан Мусаевич" о предоставлении субсидий   на компенсацию части затрат, связанных с приобретением машин и оборудования для реализации инвестиционных проектов по внедрению  модернизации производства в общем объеме 5,113 млн рублей. Но в связи с неблагополучной эпидемиологической обстановкой из-за распространения новой коронавирусной инфекции (COVID-19) не удалось провести заседание комиссии и соблюсти сроки процедуры перечисления средств получателям, в связи с чем бюджетные ассигнования в объеме 5,113  млн рублей в 2020 году не были доведены до получателей. Данные средства в объеме 5,113 млн рублей, предусмотренныев республиканском бюджете на 2021 год, доведены до победителей заявками на кассовый расход 23 июня 2021 года.
</t>
  </si>
  <si>
    <t xml:space="preserve">**  По результатам проведенного конкурса (ноябрь-декабрь 2020 года) признан победителем сформировано и подписано соглашение  от 29 декабря 2020 года № 3 с   ИП "Маллаев Рамазан Мусаевич" о предоставлении субсидий  на компенсацию части затрат, связанных с участием в выставках, ярмарках, форумах и других презентационных мероприятиях, в целях реализации инвестиционного проекта в объеме 0,5 млн рублей. Но в связи с неблагополучной эпидемиологической обстановкой из-за распространения новой коронавирусной инфекции (COVID-19) не удалось провести заседание комиссии и соблюсти сроки процедуры перечисления средств получателю, в связи с чем бюджетные ассигнования в объеме 0,5 млн рублей в 2020 году не были доведены до получателя. Данные средства в объеме 0,5 млн рублей, предусмотренныев республиканском бюджете на 2021 год, доведены до победителя заявками на кассовый расход 23 июня 2021 года.
</t>
  </si>
  <si>
    <r>
      <t xml:space="preserve"> Предоставление  субсидий юридическим лицам на компенсацию части затрат, связанных с приобретением машин и оборудования для реализации инвестиционных проектов по модернизации производства  </t>
    </r>
    <r>
      <rPr>
        <b/>
        <sz val="16"/>
        <rFont val="Times New Roman"/>
        <family val="1"/>
        <charset val="204"/>
      </rPr>
      <t>*,</t>
    </r>
    <r>
      <rPr>
        <sz val="16"/>
        <rFont val="Times New Roman"/>
        <family val="1"/>
        <charset val="204"/>
      </rPr>
      <t xml:space="preserve"> </t>
    </r>
    <r>
      <rPr>
        <b/>
        <sz val="16"/>
        <rFont val="Times New Roman"/>
        <family val="1"/>
        <charset val="204"/>
      </rPr>
      <t xml:space="preserve"> ***</t>
    </r>
  </si>
  <si>
    <r>
      <t xml:space="preserve">Предоставление субсидий юридическим лицам на компенсацию части затрат, связанных с разработкой и внедрением инновационных технологий, научно-исследовательских работ и опытно-конструкторских разработок, для реализации инвестиционных проектов   </t>
    </r>
    <r>
      <rPr>
        <b/>
        <sz val="16"/>
        <rFont val="Times New Roman"/>
        <family val="1"/>
        <charset val="204"/>
      </rPr>
      <t>***</t>
    </r>
  </si>
  <si>
    <r>
      <t>Предоставление  субсидий юридическим лицам на компенсацию части затрат, связанных с участием в выставках, ярмарках, форумах и других презентационных мероприятиях, в 
целях реализации инвестиционных проектов</t>
    </r>
    <r>
      <rPr>
        <b/>
        <sz val="16"/>
        <rFont val="Times New Roman"/>
        <family val="1"/>
        <charset val="204"/>
      </rPr>
      <t xml:space="preserve"> **</t>
    </r>
  </si>
  <si>
    <t>Фактически выделено финансовых средств на отчетный период</t>
  </si>
  <si>
    <t xml:space="preserve"> С ЯНВАРЯ ПО ДЕКАБРЬ 2021 года</t>
  </si>
  <si>
    <r>
      <t>0,56 - АО ДНИИ "ВОЛНА 
1,1845 - Завод Гаджиева ==</t>
    </r>
    <r>
      <rPr>
        <b/>
        <sz val="14"/>
        <color rgb="FFFF0000"/>
        <rFont val="Times New Roman"/>
        <family val="1"/>
        <charset val="204"/>
      </rPr>
      <t xml:space="preserve">   1,865                                  </t>
    </r>
    <r>
      <rPr>
        <b/>
        <sz val="14"/>
        <rFont val="Times New Roman"/>
        <family val="1"/>
        <charset val="204"/>
      </rPr>
      <t xml:space="preserve">0,12 - ООО "ЗАО Мушарака" </t>
    </r>
    <r>
      <rPr>
        <b/>
        <sz val="14"/>
        <color rgb="FFFF0000"/>
        <rFont val="Times New Roman"/>
        <family val="1"/>
        <charset val="204"/>
      </rPr>
      <t xml:space="preserve"> янв-дек 2021г</t>
    </r>
  </si>
  <si>
    <r>
      <t xml:space="preserve">1,5 - ООО "ЗАО Мушарака" </t>
    </r>
    <r>
      <rPr>
        <b/>
        <sz val="15"/>
        <color rgb="FFFF0000"/>
        <rFont val="Times New Roman"/>
        <family val="1"/>
        <charset val="204"/>
      </rPr>
      <t xml:space="preserve"> янв-дек 2021г. </t>
    </r>
    <r>
      <rPr>
        <b/>
        <sz val="15"/>
        <rFont val="Times New Roman"/>
        <family val="1"/>
        <charset val="204"/>
      </rPr>
      <t xml:space="preserve">                                                             4,5 - Завод Гаджиева ==   </t>
    </r>
    <r>
      <rPr>
        <b/>
        <sz val="15"/>
        <color rgb="FFFF0000"/>
        <rFont val="Times New Roman"/>
        <family val="1"/>
        <charset val="204"/>
      </rPr>
      <t>6,0</t>
    </r>
  </si>
  <si>
    <r>
      <rPr>
        <b/>
        <sz val="15"/>
        <color rgb="FFFF0000"/>
        <rFont val="Times New Roman"/>
        <family val="1"/>
        <charset val="204"/>
      </rPr>
      <t>16,0</t>
    </r>
    <r>
      <rPr>
        <b/>
        <sz val="15"/>
        <rFont val="Times New Roman"/>
        <family val="1"/>
        <charset val="204"/>
      </rPr>
      <t xml:space="preserve"> - ОАО "Электросигнал" </t>
    </r>
    <r>
      <rPr>
        <b/>
        <sz val="15"/>
        <color rgb="FFFF0000"/>
        <rFont val="Times New Roman"/>
        <family val="1"/>
        <charset val="204"/>
      </rPr>
      <t>янв-дек 2021 год</t>
    </r>
    <r>
      <rPr>
        <b/>
        <sz val="15"/>
        <rFont val="Times New Roman"/>
        <family val="1"/>
        <charset val="204"/>
      </rPr>
      <t xml:space="preserve">
</t>
    </r>
    <r>
      <rPr>
        <b/>
        <sz val="15"/>
        <color rgb="FFFF0000"/>
        <rFont val="Times New Roman"/>
        <family val="1"/>
        <charset val="204"/>
      </rPr>
      <t>1,5</t>
    </r>
    <r>
      <rPr>
        <b/>
        <sz val="15"/>
        <rFont val="Times New Roman"/>
        <family val="1"/>
        <charset val="204"/>
      </rPr>
      <t xml:space="preserve"> - ООО "ЗАО Мушарака"
1,2698 - Завод Гаджиева                                              0,6 - ООО "ЗАО Мушарака" </t>
    </r>
    <r>
      <rPr>
        <b/>
        <sz val="15"/>
        <color theme="1"/>
        <rFont val="Times New Roman"/>
        <family val="1"/>
        <charset val="204"/>
      </rPr>
      <t xml:space="preserve">янв-дек 2021 год </t>
    </r>
    <r>
      <rPr>
        <b/>
        <sz val="15"/>
        <rFont val="Times New Roman"/>
        <family val="1"/>
        <charset val="204"/>
      </rPr>
      <t xml:space="preserve">= </t>
    </r>
    <r>
      <rPr>
        <b/>
        <sz val="15"/>
        <color rgb="FFFF0000"/>
        <rFont val="Times New Roman"/>
        <family val="1"/>
        <charset val="204"/>
      </rPr>
      <t>19,37</t>
    </r>
  </si>
  <si>
    <r>
      <t xml:space="preserve">40+(3,61001911+1,50341322) субсидия конкурс с 2020 года  =45,113+10 (перенос средств с мероприятия 1.3) =  </t>
    </r>
    <r>
      <rPr>
        <b/>
        <sz val="14"/>
        <color rgb="FFFF0000"/>
        <rFont val="Times New Roman"/>
        <family val="1"/>
        <charset val="204"/>
      </rPr>
      <t>55,113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47,15169583 (субсидии конкурс 2021 год) +5,113432 (субсидии конкурс 2020 год) = </t>
    </r>
    <r>
      <rPr>
        <b/>
        <sz val="14"/>
        <color rgb="FFFF0000"/>
        <rFont val="Times New Roman"/>
        <family val="1"/>
        <charset val="204"/>
      </rPr>
      <t xml:space="preserve">52,2651                                                                                </t>
    </r>
    <r>
      <rPr>
        <b/>
        <sz val="14"/>
        <rFont val="Times New Roman"/>
        <family val="1"/>
        <charset val="204"/>
      </rPr>
      <t>0,651- АО ДНИИ "ВОЛНА",  2,0 - ООО "Лавантель",    3,810 - ООО "Фавваз",  2,914 - ОАО "Электросигнал",</t>
    </r>
    <r>
      <rPr>
        <b/>
        <sz val="14"/>
        <color theme="1"/>
        <rFont val="Times New Roman"/>
        <family val="1"/>
        <charset val="204"/>
      </rPr>
      <t xml:space="preserve"> 2</t>
    </r>
    <r>
      <rPr>
        <b/>
        <sz val="14"/>
        <rFont val="Times New Roman"/>
        <family val="1"/>
        <charset val="204"/>
      </rPr>
      <t xml:space="preserve"> -ООО "ЗАО Мушарака",
43,74 - АО "Завод Дагдизель", 3,85 - Завод Гаджиева,</t>
    </r>
    <r>
      <rPr>
        <b/>
        <sz val="14"/>
        <color rgb="FFFF0000"/>
        <rFont val="Times New Roman"/>
        <family val="1"/>
        <charset val="204"/>
      </rPr>
      <t xml:space="preserve"> 0,8 - ООО "ЗАО Мушарака"  янв -дек 2021г</t>
    </r>
    <r>
      <rPr>
        <b/>
        <sz val="14"/>
        <rFont val="Times New Roman"/>
        <family val="1"/>
        <charset val="204"/>
      </rPr>
      <t xml:space="preserve">. </t>
    </r>
    <r>
      <rPr>
        <b/>
        <sz val="14"/>
        <color rgb="FFFF0000"/>
        <rFont val="Times New Roman"/>
        <family val="1"/>
        <charset val="204"/>
      </rPr>
      <t xml:space="preserve"> == 59,76</t>
    </r>
  </si>
  <si>
    <r>
      <t xml:space="preserve">15,82 -АО ДНИИ "ВОЛНА 
4,5 - ООО "ЗАО Мушарака" </t>
    </r>
    <r>
      <rPr>
        <b/>
        <sz val="15"/>
        <color rgb="FFFF0000"/>
        <rFont val="Times New Roman"/>
        <family val="1"/>
        <charset val="204"/>
      </rPr>
      <t>янв-дек 2021г.</t>
    </r>
    <r>
      <rPr>
        <b/>
        <sz val="15"/>
        <rFont val="Times New Roman"/>
        <family val="1"/>
        <charset val="204"/>
      </rPr>
      <t xml:space="preserve">
3,602 - ОАО "Электросигнал"                                                          4,2 - Завод Гаджиева ==   </t>
    </r>
    <r>
      <rPr>
        <b/>
        <sz val="15"/>
        <color rgb="FFFF0000"/>
        <rFont val="Times New Roman"/>
        <family val="1"/>
        <charset val="204"/>
      </rPr>
      <t>28,122</t>
    </r>
  </si>
  <si>
    <r>
      <t xml:space="preserve">Предоставление субсидий предприятиям легкой промышленности на возмещение части затрат на продвижение отечественной продукции легкой промышленности на электронных торговых площадках и (или) на оплату услуг по созданию собственного интернет-магазина </t>
    </r>
    <r>
      <rPr>
        <b/>
        <sz val="16"/>
        <rFont val="Times New Roman"/>
        <family val="1"/>
        <charset val="204"/>
      </rPr>
      <t>****</t>
    </r>
  </si>
  <si>
    <t>Субсидии подведомственным предприятиям и организациям на возмещение произведенных затрат на содержание, обслуживание и эксплуатацию инфраструктурных объектов, принадлежащих Республике Дагестан *****</t>
  </si>
  <si>
    <t xml:space="preserve">****По результатам  проведенных конкурсных мероприятий 15 декабре 2021 года из средств в размере 0,4 млн рублей на продвижение отечественной продукции легкой промышленности на электронных торговых площадках и (или) на оплату услуг по созданию собственного интернет-магазина 1 участник получил  финансирование в объеме 0,06 млн рублей. </t>
  </si>
  <si>
    <t xml:space="preserve">***По результатам  проведенных конкурсных мероприятий 15 декабре 2021 года 10 участников  признаны победителями по конкурсному отбору на право субсидирования части затрат, связанных с приобретением машин и оборудования, для реализации инвестиционных проектов по модернизации производства. Из средств в размере 50,4 млн рублей (остаток за вычетом ранее профинансированных проектов-победителей 2020 года в размере 5,113 млн. рублей), заложенных на 2021 год, по состоянию на 1 января 2022 года сумма освоеных средства в размере составляет 47,151 млн рублей. 
</t>
  </si>
  <si>
    <t>0,06 - ООО "БОФФ"</t>
  </si>
  <si>
    <t>0,4865 - остаток средств</t>
  </si>
  <si>
    <t>Примечание: Учитывая приоритетность и востребованность поддержки предприятий, закупивших новое оборудование для модернизации производства в  подпрограмму   1 «Модернизация промышленности Республики Дагестан»  Госпрограммы внесены по согласованию с Минфином РД изменения (постановление Правительства Республики Дагестан от 15 декабря 2021 года № 340), предусматривающие увеличение объема финансирования до 50,0 млн рублей мероприятия 1  - предоставление субсидий юридическим лицам на компенсацию части затрат, связанных с приобретением машин и оборудования для реализации инвестиционных проектов по модернизации производства, за счет перемещения, предусмотренных субсидий юридическим лицам  в размере 10,0 млн рублей на компенсацию части затрат, связанных с разработкой и внедрением инновационных технологий, научно-исследовательских работ и опытно-конструкторских разработок.</t>
  </si>
  <si>
    <t>***** Экономия средств в размере 0,486 млн рублей возвращена в Республиканский бюджет.</t>
  </si>
  <si>
    <r>
      <t xml:space="preserve">АО "Завод "Дагдизель" - 10,734                                           ООО "Глобал-М"=3,665                                           КП РД "УКИО РД"- 5,411748  </t>
    </r>
    <r>
      <rPr>
        <b/>
        <sz val="15"/>
        <color rgb="FFFF0000"/>
        <rFont val="Times New Roman"/>
        <family val="1"/>
        <charset val="204"/>
      </rPr>
      <t>= 19,810</t>
    </r>
  </si>
  <si>
    <r>
      <t xml:space="preserve">3,015007 - ООО "Глобал-М"                                           2,192005-  КП РД "УКИО РД" = </t>
    </r>
    <r>
      <rPr>
        <b/>
        <sz val="15"/>
        <color rgb="FFFF0000"/>
        <rFont val="Times New Roman"/>
        <family val="1"/>
        <charset val="204"/>
      </rPr>
      <t xml:space="preserve">5,207   </t>
    </r>
    <r>
      <rPr>
        <b/>
        <sz val="15"/>
        <rFont val="Times New Roman"/>
        <family val="1"/>
        <charset val="204"/>
      </rPr>
      <t xml:space="preserve">                                   </t>
    </r>
  </si>
  <si>
    <r>
      <t xml:space="preserve">3,063 - АО ДНИИ "ВОЛНА 
2,85 - Завод Гаджиева </t>
    </r>
    <r>
      <rPr>
        <b/>
        <sz val="15"/>
        <color rgb="FFFF0000"/>
        <rFont val="Times New Roman"/>
        <family val="1"/>
        <charset val="204"/>
      </rPr>
      <t xml:space="preserve">                                          </t>
    </r>
    <r>
      <rPr>
        <b/>
        <sz val="15"/>
        <rFont val="Times New Roman"/>
        <family val="1"/>
        <charset val="204"/>
      </rPr>
      <t>0,1 - ООО "ЗАО Мушарака"</t>
    </r>
    <r>
      <rPr>
        <b/>
        <sz val="15"/>
        <color rgb="FFFF0000"/>
        <rFont val="Times New Roman"/>
        <family val="1"/>
        <charset val="204"/>
      </rPr>
      <t xml:space="preserve">  янв-дек 2021г =     6,013 </t>
    </r>
  </si>
  <si>
    <r>
      <t xml:space="preserve">1,5 - АО "Завод им. Гаджиева"                                                      0,195 - ООО "КЗС" </t>
    </r>
    <r>
      <rPr>
        <b/>
        <sz val="15"/>
        <color rgb="FFFF0000"/>
        <rFont val="Times New Roman"/>
        <family val="1"/>
        <charset val="204"/>
      </rPr>
      <t>= 1,695</t>
    </r>
  </si>
  <si>
    <t>4,5 - АО "Завод им. Гаджиева"</t>
  </si>
  <si>
    <t xml:space="preserve">Приложение № 4
</t>
  </si>
  <si>
    <t xml:space="preserve">СВЕДЕНИЯ О ВЫДЕЛЕНИИ И ОСВОЕНИИ ФИНАНСОВЫХ СРЕДСТВ НА ВЫПОЛНЕНИЕ МЕРОПРИЯТИЙ
ГОСУДАРСТВЕННОЙ ПРОГРАММЫ РЕСПУБЛИКИ ДАГЕСТАН
«РАЗВИТИЕ ПРОМЫШЛЕННОСТИ И ПОВЫШЕНИЕ ЕЕ КОНКУРЕНТОСПОСОБНОСТИ» за 2021 г. (в млн.руб.)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</si>
</sst>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"/>
    <numFmt numFmtId="165" formatCode="0.000"/>
    <numFmt numFmtId="166" formatCode="0.0000"/>
    <numFmt numFmtId="167" formatCode="0.00000"/>
    <numFmt numFmtId="168" formatCode="#,##0.0"/>
    <numFmt numFmtId="169" formatCode="#,##0.000"/>
    <numFmt numFmtId="170" formatCode="#,##0.0000"/>
    <numFmt numFmtId="171" formatCode="0.000000"/>
  </numFmts>
  <fonts count="17" x14ac:knownFonts="1">
    <font>
      <sz val="11"/>
      <color theme="1"/>
      <name val="Calibri"/>
      <family val="2"/>
      <charset val="204"/>
      <scheme val="minor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7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164" fontId="1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6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/>
    </xf>
    <xf numFmtId="0" fontId="8" fillId="2" borderId="1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7" fontId="2" fillId="2" borderId="1" xfId="0" applyNumberFormat="1" applyFont="1" applyFill="1" applyBorder="1" applyAlignment="1">
      <alignment horizontal="center" vertical="center" wrapText="1"/>
    </xf>
    <xf numFmtId="167" fontId="1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top"/>
    </xf>
    <xf numFmtId="16" fontId="6" fillId="2" borderId="1" xfId="0" applyNumberFormat="1" applyFont="1" applyFill="1" applyBorder="1" applyAlignment="1">
      <alignment vertical="top"/>
    </xf>
    <xf numFmtId="1" fontId="1" fillId="2" borderId="1" xfId="0" applyNumberFormat="1" applyFont="1" applyFill="1" applyBorder="1" applyAlignment="1">
      <alignment horizontal="center" vertical="center"/>
    </xf>
    <xf numFmtId="168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vertical="top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top" wrapText="1"/>
    </xf>
    <xf numFmtId="170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top"/>
    </xf>
    <xf numFmtId="0" fontId="6" fillId="2" borderId="4" xfId="0" applyFont="1" applyFill="1" applyBorder="1" applyAlignment="1">
      <alignment vertical="top" wrapText="1"/>
    </xf>
    <xf numFmtId="0" fontId="6" fillId="2" borderId="4" xfId="0" applyFont="1" applyFill="1" applyBorder="1" applyAlignment="1">
      <alignment horizontal="center" vertical="top" wrapText="1"/>
    </xf>
    <xf numFmtId="4" fontId="2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top"/>
    </xf>
    <xf numFmtId="169" fontId="1" fillId="2" borderId="1" xfId="0" applyNumberFormat="1" applyFont="1" applyFill="1" applyBorder="1" applyAlignment="1">
      <alignment horizontal="center" vertical="center"/>
    </xf>
    <xf numFmtId="169" fontId="3" fillId="2" borderId="0" xfId="0" applyNumberFormat="1" applyFont="1" applyFill="1"/>
    <xf numFmtId="164" fontId="3" fillId="2" borderId="0" xfId="0" applyNumberFormat="1" applyFont="1" applyFill="1"/>
    <xf numFmtId="0" fontId="6" fillId="2" borderId="0" xfId="0" applyFont="1" applyFill="1" applyAlignment="1">
      <alignment vertical="center" wrapText="1"/>
    </xf>
    <xf numFmtId="0" fontId="10" fillId="0" borderId="0" xfId="0" applyFont="1" applyFill="1"/>
    <xf numFmtId="0" fontId="11" fillId="2" borderId="0" xfId="0" applyFont="1" applyFill="1" applyAlignment="1">
      <alignment vertical="center" wrapText="1"/>
    </xf>
    <xf numFmtId="165" fontId="13" fillId="2" borderId="1" xfId="0" applyNumberFormat="1" applyFont="1" applyFill="1" applyBorder="1" applyAlignment="1">
      <alignment horizontal="center" vertical="center" wrapText="1"/>
    </xf>
    <xf numFmtId="171" fontId="3" fillId="2" borderId="0" xfId="0" applyNumberFormat="1" applyFont="1" applyFill="1"/>
    <xf numFmtId="0" fontId="11" fillId="2" borderId="0" xfId="0" applyFont="1" applyFill="1" applyAlignment="1">
      <alignment horizontal="left" vertical="center" wrapText="1"/>
    </xf>
    <xf numFmtId="0" fontId="6" fillId="2" borderId="5" xfId="0" applyFont="1" applyFill="1" applyBorder="1" applyAlignment="1">
      <alignment vertical="top" wrapText="1"/>
    </xf>
    <xf numFmtId="0" fontId="6" fillId="2" borderId="5" xfId="0" applyFont="1" applyFill="1" applyBorder="1" applyAlignment="1">
      <alignment horizontal="center" vertical="top" wrapText="1"/>
    </xf>
    <xf numFmtId="4" fontId="2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70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169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71"/>
  <sheetViews>
    <sheetView tabSelected="1" view="pageBreakPreview" topLeftCell="A57" zoomScale="59" zoomScaleNormal="100" zoomScaleSheetLayoutView="59" workbookViewId="0">
      <selection activeCell="O60" sqref="O60"/>
    </sheetView>
  </sheetViews>
  <sheetFormatPr defaultColWidth="8.85546875" defaultRowHeight="15.75" x14ac:dyDescent="0.25"/>
  <cols>
    <col min="1" max="1" width="8.85546875" style="6"/>
    <col min="2" max="2" width="7" style="28" customWidth="1"/>
    <col min="3" max="3" width="65.42578125" style="49" customWidth="1"/>
    <col min="4" max="4" width="22.42578125" style="49" customWidth="1"/>
    <col min="5" max="5" width="16.7109375" style="6" customWidth="1"/>
    <col min="6" max="6" width="12.85546875" style="6" customWidth="1"/>
    <col min="7" max="7" width="16.7109375" style="6" customWidth="1"/>
    <col min="8" max="8" width="11.42578125" style="6" customWidth="1"/>
    <col min="9" max="9" width="17.28515625" style="6" customWidth="1"/>
    <col min="10" max="10" width="21" style="6" customWidth="1"/>
    <col min="11" max="11" width="18" style="6" customWidth="1"/>
    <col min="12" max="12" width="12.28515625" style="6" customWidth="1"/>
    <col min="13" max="13" width="19.42578125" style="6" customWidth="1"/>
    <col min="14" max="14" width="12.28515625" style="6" customWidth="1"/>
    <col min="15" max="15" width="17" style="6" customWidth="1"/>
    <col min="16" max="16" width="17.140625" style="6" customWidth="1"/>
    <col min="17" max="17" width="11.85546875" style="6" customWidth="1"/>
    <col min="18" max="18" width="21.28515625" style="6" customWidth="1"/>
    <col min="19" max="19" width="11.28515625" style="6" customWidth="1"/>
    <col min="20" max="20" width="17.28515625" style="6" customWidth="1"/>
    <col min="21" max="21" width="0.85546875" style="6" hidden="1" customWidth="1"/>
    <col min="22" max="16384" width="8.85546875" style="6"/>
  </cols>
  <sheetData>
    <row r="1" spans="2:22" ht="58.5" customHeight="1" x14ac:dyDescent="0.25"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70" t="s">
        <v>133</v>
      </c>
      <c r="R1" s="70"/>
      <c r="S1" s="70"/>
      <c r="T1" s="70"/>
      <c r="U1" s="57">
        <f>(M8-R8)+ (K18-P18)</f>
        <v>3.1883044999999974</v>
      </c>
    </row>
    <row r="2" spans="2:22" ht="78.75" customHeight="1" x14ac:dyDescent="0.25">
      <c r="B2" s="71" t="s">
        <v>134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57">
        <f>J8+J13+J18</f>
        <v>56.013432330000001</v>
      </c>
    </row>
    <row r="3" spans="2:22" ht="91.9" customHeight="1" x14ac:dyDescent="0.25">
      <c r="B3" s="73" t="s">
        <v>0</v>
      </c>
      <c r="C3" s="74" t="s">
        <v>2</v>
      </c>
      <c r="D3" s="74" t="s">
        <v>3</v>
      </c>
      <c r="E3" s="77" t="s">
        <v>91</v>
      </c>
      <c r="F3" s="77"/>
      <c r="G3" s="77"/>
      <c r="H3" s="77"/>
      <c r="I3" s="77"/>
      <c r="J3" s="78" t="s">
        <v>90</v>
      </c>
      <c r="K3" s="79" t="s">
        <v>113</v>
      </c>
      <c r="L3" s="79"/>
      <c r="M3" s="79"/>
      <c r="N3" s="79"/>
      <c r="O3" s="79"/>
      <c r="P3" s="79" t="s">
        <v>9</v>
      </c>
      <c r="Q3" s="79"/>
      <c r="R3" s="79"/>
      <c r="S3" s="79"/>
      <c r="T3" s="79"/>
      <c r="U3" s="57">
        <f>R8+R13+R18</f>
        <v>52.825127830000007</v>
      </c>
    </row>
    <row r="4" spans="2:22" ht="21" customHeight="1" x14ac:dyDescent="0.25">
      <c r="B4" s="73"/>
      <c r="C4" s="75"/>
      <c r="D4" s="75"/>
      <c r="E4" s="80" t="s">
        <v>4</v>
      </c>
      <c r="F4" s="80" t="s">
        <v>5</v>
      </c>
      <c r="G4" s="80"/>
      <c r="H4" s="80"/>
      <c r="I4" s="80"/>
      <c r="J4" s="78"/>
      <c r="K4" s="80" t="s">
        <v>4</v>
      </c>
      <c r="L4" s="79" t="s">
        <v>5</v>
      </c>
      <c r="M4" s="79"/>
      <c r="N4" s="79"/>
      <c r="O4" s="79"/>
      <c r="P4" s="80" t="s">
        <v>4</v>
      </c>
      <c r="Q4" s="79" t="s">
        <v>5</v>
      </c>
      <c r="R4" s="79"/>
      <c r="S4" s="79"/>
      <c r="T4" s="79"/>
    </row>
    <row r="5" spans="2:22" ht="153.75" customHeight="1" x14ac:dyDescent="0.3">
      <c r="B5" s="73"/>
      <c r="C5" s="76"/>
      <c r="D5" s="76"/>
      <c r="E5" s="80"/>
      <c r="F5" s="7" t="s">
        <v>13</v>
      </c>
      <c r="G5" s="7" t="s">
        <v>6</v>
      </c>
      <c r="H5" s="7" t="s">
        <v>7</v>
      </c>
      <c r="I5" s="7" t="s">
        <v>8</v>
      </c>
      <c r="J5" s="78"/>
      <c r="K5" s="80"/>
      <c r="L5" s="7" t="s">
        <v>14</v>
      </c>
      <c r="M5" s="7" t="s">
        <v>6</v>
      </c>
      <c r="N5" s="7" t="s">
        <v>7</v>
      </c>
      <c r="O5" s="7" t="s">
        <v>8</v>
      </c>
      <c r="P5" s="80"/>
      <c r="Q5" s="7" t="s">
        <v>15</v>
      </c>
      <c r="R5" s="7" t="s">
        <v>6</v>
      </c>
      <c r="S5" s="7" t="s">
        <v>7</v>
      </c>
      <c r="T5" s="7" t="s">
        <v>8</v>
      </c>
      <c r="U5" s="54" t="s">
        <v>114</v>
      </c>
    </row>
    <row r="6" spans="2:22" ht="28.9" customHeight="1" x14ac:dyDescent="0.25">
      <c r="B6" s="8">
        <v>1</v>
      </c>
      <c r="C6" s="9">
        <v>2</v>
      </c>
      <c r="D6" s="9">
        <v>3</v>
      </c>
      <c r="E6" s="10">
        <v>4</v>
      </c>
      <c r="F6" s="11">
        <v>5</v>
      </c>
      <c r="G6" s="11">
        <v>6</v>
      </c>
      <c r="H6" s="11">
        <v>7</v>
      </c>
      <c r="I6" s="11">
        <v>8</v>
      </c>
      <c r="J6" s="11">
        <v>9</v>
      </c>
      <c r="K6" s="10">
        <v>10</v>
      </c>
      <c r="L6" s="11">
        <v>11</v>
      </c>
      <c r="M6" s="11">
        <v>12</v>
      </c>
      <c r="N6" s="11">
        <v>13</v>
      </c>
      <c r="O6" s="11">
        <v>14</v>
      </c>
      <c r="P6" s="10">
        <v>15</v>
      </c>
      <c r="Q6" s="11">
        <v>16</v>
      </c>
      <c r="R6" s="11">
        <v>17</v>
      </c>
      <c r="S6" s="11">
        <v>18</v>
      </c>
      <c r="T6" s="11">
        <v>19</v>
      </c>
    </row>
    <row r="7" spans="2:22" ht="97.5" customHeight="1" x14ac:dyDescent="0.25">
      <c r="B7" s="12" t="s">
        <v>1</v>
      </c>
      <c r="C7" s="11" t="s">
        <v>33</v>
      </c>
      <c r="D7" s="13" t="s">
        <v>32</v>
      </c>
      <c r="E7" s="64">
        <f>E8+E9+E10+E11+E12+E13+E15+E16+E17+E18+E19+E20+E21+E22+E23+E24</f>
        <v>241.17433</v>
      </c>
      <c r="F7" s="64">
        <f t="shared" ref="F7:J7" si="0">F8+F9+F10+F11+F12+F13+F15+F16+F17+F18+F19+F20+F21+F22+F23+F24</f>
        <v>0</v>
      </c>
      <c r="G7" s="64">
        <f t="shared" si="0"/>
        <v>129.00333000000001</v>
      </c>
      <c r="H7" s="64">
        <f t="shared" si="0"/>
        <v>0</v>
      </c>
      <c r="I7" s="65">
        <f t="shared" si="0"/>
        <v>112.17100000000001</v>
      </c>
      <c r="J7" s="65">
        <f t="shared" si="0"/>
        <v>126.69193233</v>
      </c>
      <c r="K7" s="67">
        <f t="shared" ref="K7" si="1">K8+K9+K10+K11+K12+K13+K15+K16+K17+K18+K19+K20+K21+K22+K23+K24</f>
        <v>247.75793233000002</v>
      </c>
      <c r="L7" s="64">
        <f t="shared" ref="L7" si="2">L8+L9+L10+L11+L12+L13+L15+L16+L17+L18+L19+L20+L21+L22+L23+L24</f>
        <v>0</v>
      </c>
      <c r="M7" s="66">
        <f t="shared" ref="M7" si="3">M8+M9+M10+M11+M12+M13+M15+M16+M17+M18+M19+M20+M21+M22+M23+M24</f>
        <v>126.62363233000001</v>
      </c>
      <c r="N7" s="64">
        <f t="shared" ref="N7:O7" si="4">N8+N9+N10+N11+N12+N13+N15+N16+N17+N18+N19+N20+N21+N22+N23+N24</f>
        <v>0</v>
      </c>
      <c r="O7" s="65">
        <f t="shared" si="4"/>
        <v>121.13430000000001</v>
      </c>
      <c r="P7" s="66">
        <f t="shared" ref="P7" si="5">P8+P9+P10+P11+P12+P13+P15+P16+P17+P18+P19+P20+P21+P22+P23+P24</f>
        <v>243.88562783</v>
      </c>
      <c r="Q7" s="64">
        <f t="shared" ref="Q7" si="6">Q8+Q9+Q10+Q11+Q12+Q13+Q15+Q16+Q17+Q18+Q19+Q20+Q21+Q22+Q23+Q24</f>
        <v>0</v>
      </c>
      <c r="R7" s="66">
        <f t="shared" ref="R7" si="7">R8+R9+R10+R11+R12+R13+R15+R16+R17+R18+R19+R20+R21+R22+R23+R24</f>
        <v>122.75132783000001</v>
      </c>
      <c r="S7" s="64">
        <f t="shared" ref="S7:T7" si="8">S8+S9+S10+S11+S12+S13+S15+S16+S17+S18+S19+S20+S21+S22+S23+S24</f>
        <v>0</v>
      </c>
      <c r="T7" s="65">
        <f t="shared" si="8"/>
        <v>121.13430000000001</v>
      </c>
      <c r="V7" s="51"/>
    </row>
    <row r="8" spans="2:22" ht="138.75" customHeight="1" x14ac:dyDescent="0.25">
      <c r="B8" s="14" t="s">
        <v>16</v>
      </c>
      <c r="C8" s="15" t="s">
        <v>110</v>
      </c>
      <c r="D8" s="13" t="s">
        <v>32</v>
      </c>
      <c r="E8" s="4">
        <f>SUM(F8:I8)</f>
        <v>167.11342999999999</v>
      </c>
      <c r="F8" s="16">
        <v>0</v>
      </c>
      <c r="G8" s="17">
        <v>55.113430000000001</v>
      </c>
      <c r="H8" s="16">
        <v>0</v>
      </c>
      <c r="I8" s="16">
        <v>112</v>
      </c>
      <c r="J8" s="18">
        <f>40+3.61001911+1.50341322+10</f>
        <v>55.113432330000002</v>
      </c>
      <c r="K8" s="4">
        <f>SUM(L8:O8)</f>
        <v>143.00043233</v>
      </c>
      <c r="L8" s="16">
        <v>0</v>
      </c>
      <c r="M8" s="18">
        <f>40+3.61001911+1.50341322+10</f>
        <v>55.113432330000002</v>
      </c>
      <c r="N8" s="16">
        <v>0</v>
      </c>
      <c r="O8" s="19">
        <f>0.651+2+3.81+2.914+2+43.74+3.85+0.8+28.122</f>
        <v>87.887</v>
      </c>
      <c r="P8" s="4">
        <f>SUM(Q8:T8)</f>
        <v>140.15212783000001</v>
      </c>
      <c r="Q8" s="16">
        <v>0</v>
      </c>
      <c r="R8" s="5">
        <f>47.15169583+5.113432</f>
        <v>52.265127830000004</v>
      </c>
      <c r="S8" s="16">
        <v>0</v>
      </c>
      <c r="T8" s="56">
        <f>0.651+2+3.81+2.914+2+43.74+3.85+0.8+28.122</f>
        <v>87.887</v>
      </c>
      <c r="U8" s="68" t="s">
        <v>118</v>
      </c>
      <c r="V8" s="52"/>
    </row>
    <row r="9" spans="2:22" ht="81.75" customHeight="1" x14ac:dyDescent="0.25">
      <c r="B9" s="14" t="s">
        <v>17</v>
      </c>
      <c r="C9" s="15" t="s">
        <v>105</v>
      </c>
      <c r="D9" s="13" t="s">
        <v>32</v>
      </c>
      <c r="E9" s="4">
        <f t="shared" ref="E9:E24" si="9">SUM(F9:I9)</f>
        <v>0</v>
      </c>
      <c r="F9" s="16">
        <v>0</v>
      </c>
      <c r="G9" s="16">
        <v>0</v>
      </c>
      <c r="H9" s="16">
        <v>0</v>
      </c>
      <c r="I9" s="16">
        <v>0</v>
      </c>
      <c r="J9" s="20">
        <v>0</v>
      </c>
      <c r="K9" s="4">
        <f t="shared" ref="K9:K24" si="10">SUM(L9:O9)</f>
        <v>0</v>
      </c>
      <c r="L9" s="21">
        <v>0</v>
      </c>
      <c r="M9" s="21">
        <v>0</v>
      </c>
      <c r="N9" s="21">
        <v>0</v>
      </c>
      <c r="O9" s="22">
        <v>0</v>
      </c>
      <c r="P9" s="4">
        <f t="shared" ref="P9:P24" si="11">SUM(Q9:T9)</f>
        <v>0</v>
      </c>
      <c r="Q9" s="21">
        <v>0</v>
      </c>
      <c r="R9" s="21">
        <v>0</v>
      </c>
      <c r="S9" s="21">
        <v>0</v>
      </c>
      <c r="T9" s="22">
        <v>0</v>
      </c>
      <c r="U9" s="68"/>
    </row>
    <row r="10" spans="2:22" ht="130.5" customHeight="1" x14ac:dyDescent="0.25">
      <c r="B10" s="14" t="s">
        <v>18</v>
      </c>
      <c r="C10" s="15" t="s">
        <v>111</v>
      </c>
      <c r="D10" s="13" t="s">
        <v>32</v>
      </c>
      <c r="E10" s="4">
        <f t="shared" si="9"/>
        <v>0</v>
      </c>
      <c r="F10" s="23">
        <v>0</v>
      </c>
      <c r="G10" s="23">
        <v>0</v>
      </c>
      <c r="H10" s="23">
        <v>0</v>
      </c>
      <c r="I10" s="23">
        <v>0</v>
      </c>
      <c r="J10" s="1">
        <v>0</v>
      </c>
      <c r="K10" s="4">
        <f t="shared" si="10"/>
        <v>0</v>
      </c>
      <c r="L10" s="24">
        <v>0</v>
      </c>
      <c r="M10" s="1">
        <v>0</v>
      </c>
      <c r="N10" s="24">
        <v>0</v>
      </c>
      <c r="O10" s="19">
        <v>0</v>
      </c>
      <c r="P10" s="4">
        <f t="shared" si="11"/>
        <v>0</v>
      </c>
      <c r="Q10" s="24">
        <v>0</v>
      </c>
      <c r="R10" s="24">
        <v>0</v>
      </c>
      <c r="S10" s="24">
        <v>0</v>
      </c>
      <c r="T10" s="19">
        <v>0</v>
      </c>
      <c r="U10" s="55" t="s">
        <v>119</v>
      </c>
    </row>
    <row r="11" spans="2:22" ht="128.25" customHeight="1" x14ac:dyDescent="0.25">
      <c r="B11" s="14" t="s">
        <v>19</v>
      </c>
      <c r="C11" s="15" t="s">
        <v>34</v>
      </c>
      <c r="D11" s="13" t="s">
        <v>32</v>
      </c>
      <c r="E11" s="4">
        <f t="shared" si="9"/>
        <v>0</v>
      </c>
      <c r="F11" s="23">
        <v>0</v>
      </c>
      <c r="G11" s="23">
        <v>0</v>
      </c>
      <c r="H11" s="23">
        <v>0</v>
      </c>
      <c r="I11" s="23">
        <v>0</v>
      </c>
      <c r="J11" s="1">
        <v>0</v>
      </c>
      <c r="K11" s="4">
        <f t="shared" si="10"/>
        <v>6</v>
      </c>
      <c r="L11" s="23">
        <v>0</v>
      </c>
      <c r="M11" s="23">
        <v>0</v>
      </c>
      <c r="N11" s="23">
        <v>0</v>
      </c>
      <c r="O11" s="22">
        <f>1.5+4.5</f>
        <v>6</v>
      </c>
      <c r="P11" s="4">
        <f t="shared" si="11"/>
        <v>6</v>
      </c>
      <c r="Q11" s="23">
        <v>0</v>
      </c>
      <c r="R11" s="23">
        <v>0</v>
      </c>
      <c r="S11" s="23">
        <v>0</v>
      </c>
      <c r="T11" s="22">
        <f>1.5+4.5</f>
        <v>6</v>
      </c>
      <c r="U11" s="55" t="s">
        <v>116</v>
      </c>
    </row>
    <row r="12" spans="2:22" ht="105.75" customHeight="1" x14ac:dyDescent="0.25">
      <c r="B12" s="14" t="s">
        <v>20</v>
      </c>
      <c r="C12" s="15" t="s">
        <v>94</v>
      </c>
      <c r="D12" s="13" t="s">
        <v>32</v>
      </c>
      <c r="E12" s="4">
        <f t="shared" si="9"/>
        <v>0</v>
      </c>
      <c r="F12" s="23">
        <v>0</v>
      </c>
      <c r="G12" s="23">
        <v>0</v>
      </c>
      <c r="H12" s="23">
        <v>0</v>
      </c>
      <c r="I12" s="23">
        <v>0</v>
      </c>
      <c r="J12" s="1">
        <v>0</v>
      </c>
      <c r="K12" s="4">
        <f t="shared" si="10"/>
        <v>1.8645</v>
      </c>
      <c r="L12" s="23">
        <v>0</v>
      </c>
      <c r="M12" s="23">
        <v>0</v>
      </c>
      <c r="N12" s="23">
        <v>0</v>
      </c>
      <c r="O12" s="26">
        <f>0.56+1.1845+0.12</f>
        <v>1.8645</v>
      </c>
      <c r="P12" s="4">
        <f t="shared" si="11"/>
        <v>1.8645</v>
      </c>
      <c r="Q12" s="23">
        <v>0</v>
      </c>
      <c r="R12" s="23">
        <v>0</v>
      </c>
      <c r="S12" s="23">
        <v>0</v>
      </c>
      <c r="T12" s="26">
        <f>0.56+1.1845+0.12</f>
        <v>1.8645</v>
      </c>
      <c r="U12" s="53" t="s">
        <v>115</v>
      </c>
    </row>
    <row r="13" spans="2:22" ht="126.75" customHeight="1" x14ac:dyDescent="0.25">
      <c r="B13" s="14" t="s">
        <v>21</v>
      </c>
      <c r="C13" s="15" t="s">
        <v>112</v>
      </c>
      <c r="D13" s="13" t="s">
        <v>32</v>
      </c>
      <c r="E13" s="4">
        <f t="shared" si="9"/>
        <v>0.5</v>
      </c>
      <c r="F13" s="24">
        <v>0</v>
      </c>
      <c r="G13" s="24">
        <v>0.5</v>
      </c>
      <c r="H13" s="24">
        <v>0</v>
      </c>
      <c r="I13" s="24">
        <v>0</v>
      </c>
      <c r="J13" s="25">
        <v>0.5</v>
      </c>
      <c r="K13" s="4">
        <f t="shared" si="10"/>
        <v>6.5129999999999999</v>
      </c>
      <c r="L13" s="24">
        <v>0</v>
      </c>
      <c r="M13" s="24">
        <v>0.5</v>
      </c>
      <c r="N13" s="24">
        <v>0</v>
      </c>
      <c r="O13" s="19">
        <f>3.063+2.85+0.1</f>
        <v>6.0129999999999999</v>
      </c>
      <c r="P13" s="4">
        <f t="shared" si="11"/>
        <v>6.5129999999999999</v>
      </c>
      <c r="Q13" s="24">
        <v>0</v>
      </c>
      <c r="R13" s="25">
        <v>0.5</v>
      </c>
      <c r="S13" s="24">
        <v>0</v>
      </c>
      <c r="T13" s="19">
        <f>3.063+2.85+0.1</f>
        <v>6.0129999999999999</v>
      </c>
      <c r="U13" s="55" t="s">
        <v>130</v>
      </c>
    </row>
    <row r="14" spans="2:22" ht="36" customHeight="1" x14ac:dyDescent="0.25">
      <c r="B14" s="11">
        <v>1</v>
      </c>
      <c r="C14" s="11">
        <v>2</v>
      </c>
      <c r="D14" s="11">
        <v>3</v>
      </c>
      <c r="E14" s="11">
        <v>4</v>
      </c>
      <c r="F14" s="11">
        <v>5</v>
      </c>
      <c r="G14" s="11">
        <v>6</v>
      </c>
      <c r="H14" s="11">
        <v>7</v>
      </c>
      <c r="I14" s="11">
        <v>8</v>
      </c>
      <c r="J14" s="11">
        <v>9</v>
      </c>
      <c r="K14" s="10">
        <v>10</v>
      </c>
      <c r="L14" s="11">
        <v>11</v>
      </c>
      <c r="M14" s="11">
        <v>12</v>
      </c>
      <c r="N14" s="11">
        <v>13</v>
      </c>
      <c r="O14" s="11">
        <v>14</v>
      </c>
      <c r="P14" s="10">
        <v>15</v>
      </c>
      <c r="Q14" s="11">
        <v>16</v>
      </c>
      <c r="R14" s="11">
        <v>17</v>
      </c>
      <c r="S14" s="11">
        <v>18</v>
      </c>
      <c r="T14" s="11">
        <v>19</v>
      </c>
    </row>
    <row r="15" spans="2:22" ht="151.9" customHeight="1" x14ac:dyDescent="0.25">
      <c r="B15" s="14" t="s">
        <v>22</v>
      </c>
      <c r="C15" s="15" t="s">
        <v>106</v>
      </c>
      <c r="D15" s="13" t="s">
        <v>32</v>
      </c>
      <c r="E15" s="4">
        <f t="shared" si="9"/>
        <v>0</v>
      </c>
      <c r="F15" s="2">
        <v>0</v>
      </c>
      <c r="G15" s="2">
        <v>0</v>
      </c>
      <c r="H15" s="2">
        <v>0</v>
      </c>
      <c r="I15" s="2">
        <v>0</v>
      </c>
      <c r="J15" s="3">
        <v>0</v>
      </c>
      <c r="K15" s="4">
        <f t="shared" si="10"/>
        <v>19.369800000000001</v>
      </c>
      <c r="L15" s="2">
        <v>0</v>
      </c>
      <c r="M15" s="2">
        <v>0</v>
      </c>
      <c r="N15" s="2">
        <v>0</v>
      </c>
      <c r="O15" s="26">
        <f>16+1.5+1.2698+0.6</f>
        <v>19.369800000000001</v>
      </c>
      <c r="P15" s="4">
        <f t="shared" si="11"/>
        <v>19.369800000000001</v>
      </c>
      <c r="Q15" s="2">
        <v>0</v>
      </c>
      <c r="R15" s="2">
        <v>0</v>
      </c>
      <c r="S15" s="2">
        <v>0</v>
      </c>
      <c r="T15" s="26">
        <f>16+1.5+1.2698+0.6</f>
        <v>19.369800000000001</v>
      </c>
      <c r="U15" s="55" t="s">
        <v>117</v>
      </c>
    </row>
    <row r="16" spans="2:22" ht="87.75" customHeight="1" x14ac:dyDescent="0.25">
      <c r="B16" s="14" t="s">
        <v>23</v>
      </c>
      <c r="C16" s="15" t="s">
        <v>99</v>
      </c>
      <c r="D16" s="13" t="s">
        <v>32</v>
      </c>
      <c r="E16" s="4">
        <f t="shared" si="9"/>
        <v>0</v>
      </c>
      <c r="F16" s="2">
        <v>0</v>
      </c>
      <c r="G16" s="2">
        <v>0</v>
      </c>
      <c r="H16" s="2">
        <v>0</v>
      </c>
      <c r="I16" s="1">
        <v>0</v>
      </c>
      <c r="J16" s="3">
        <v>0</v>
      </c>
      <c r="K16" s="4">
        <f t="shared" si="10"/>
        <v>0</v>
      </c>
      <c r="L16" s="2">
        <v>0</v>
      </c>
      <c r="M16" s="2">
        <v>0</v>
      </c>
      <c r="N16" s="2">
        <v>0</v>
      </c>
      <c r="O16" s="22">
        <v>0</v>
      </c>
      <c r="P16" s="4">
        <f t="shared" si="11"/>
        <v>0</v>
      </c>
      <c r="Q16" s="2">
        <v>0</v>
      </c>
      <c r="R16" s="2">
        <v>0</v>
      </c>
      <c r="S16" s="2">
        <v>0</v>
      </c>
      <c r="T16" s="2">
        <v>0</v>
      </c>
    </row>
    <row r="17" spans="2:21" ht="94.5" customHeight="1" x14ac:dyDescent="0.25">
      <c r="B17" s="14" t="s">
        <v>24</v>
      </c>
      <c r="C17" s="15" t="s">
        <v>98</v>
      </c>
      <c r="D17" s="13" t="s">
        <v>32</v>
      </c>
      <c r="E17" s="4">
        <f t="shared" si="9"/>
        <v>0</v>
      </c>
      <c r="F17" s="24">
        <v>0</v>
      </c>
      <c r="G17" s="24">
        <v>0</v>
      </c>
      <c r="H17" s="24">
        <v>0</v>
      </c>
      <c r="I17" s="24">
        <v>0</v>
      </c>
      <c r="J17" s="25">
        <v>0</v>
      </c>
      <c r="K17" s="4">
        <f t="shared" si="10"/>
        <v>0</v>
      </c>
      <c r="L17" s="24">
        <v>0</v>
      </c>
      <c r="M17" s="24">
        <v>0</v>
      </c>
      <c r="N17" s="24">
        <v>0</v>
      </c>
      <c r="O17" s="22">
        <v>0</v>
      </c>
      <c r="P17" s="4">
        <f t="shared" si="11"/>
        <v>0</v>
      </c>
      <c r="Q17" s="24">
        <v>0</v>
      </c>
      <c r="R17" s="24">
        <v>0</v>
      </c>
      <c r="S17" s="24">
        <v>0</v>
      </c>
      <c r="T17" s="24">
        <v>0</v>
      </c>
    </row>
    <row r="18" spans="2:21" ht="151.5" customHeight="1" x14ac:dyDescent="0.25">
      <c r="B18" s="14" t="s">
        <v>25</v>
      </c>
      <c r="C18" s="15" t="s">
        <v>120</v>
      </c>
      <c r="D18" s="13" t="s">
        <v>32</v>
      </c>
      <c r="E18" s="4">
        <f t="shared" si="9"/>
        <v>0.57100000000000006</v>
      </c>
      <c r="F18" s="24">
        <v>0</v>
      </c>
      <c r="G18" s="24">
        <v>0.4</v>
      </c>
      <c r="H18" s="24">
        <v>0</v>
      </c>
      <c r="I18" s="24">
        <v>0.17100000000000001</v>
      </c>
      <c r="J18" s="25">
        <v>0.4</v>
      </c>
      <c r="K18" s="4">
        <f t="shared" si="10"/>
        <v>0.4</v>
      </c>
      <c r="L18" s="24">
        <v>0</v>
      </c>
      <c r="M18" s="24">
        <v>0.4</v>
      </c>
      <c r="N18" s="24">
        <v>0</v>
      </c>
      <c r="O18" s="19">
        <v>0</v>
      </c>
      <c r="P18" s="4">
        <f t="shared" si="11"/>
        <v>0.06</v>
      </c>
      <c r="Q18" s="24">
        <v>0</v>
      </c>
      <c r="R18" s="24">
        <v>0.06</v>
      </c>
      <c r="S18" s="24">
        <v>0</v>
      </c>
      <c r="T18" s="24">
        <v>0</v>
      </c>
      <c r="U18" s="55" t="s">
        <v>124</v>
      </c>
    </row>
    <row r="19" spans="2:21" ht="91.5" customHeight="1" x14ac:dyDescent="0.25">
      <c r="B19" s="14" t="s">
        <v>26</v>
      </c>
      <c r="C19" s="15" t="s">
        <v>40</v>
      </c>
      <c r="D19" s="13" t="s">
        <v>32</v>
      </c>
      <c r="E19" s="4">
        <f t="shared" si="9"/>
        <v>0</v>
      </c>
      <c r="F19" s="23">
        <v>0</v>
      </c>
      <c r="G19" s="23">
        <v>0</v>
      </c>
      <c r="H19" s="23">
        <v>0</v>
      </c>
      <c r="I19" s="23">
        <v>0</v>
      </c>
      <c r="J19" s="1">
        <v>0</v>
      </c>
      <c r="K19" s="4">
        <f t="shared" si="10"/>
        <v>0</v>
      </c>
      <c r="L19" s="23">
        <v>0</v>
      </c>
      <c r="M19" s="24">
        <v>0</v>
      </c>
      <c r="N19" s="23">
        <v>0</v>
      </c>
      <c r="O19" s="22">
        <v>0</v>
      </c>
      <c r="P19" s="4">
        <f t="shared" si="11"/>
        <v>0</v>
      </c>
      <c r="Q19" s="23">
        <v>0</v>
      </c>
      <c r="R19" s="23">
        <v>0</v>
      </c>
      <c r="S19" s="23">
        <v>0</v>
      </c>
      <c r="T19" s="23">
        <v>0</v>
      </c>
    </row>
    <row r="20" spans="2:21" ht="101.25" x14ac:dyDescent="0.25">
      <c r="B20" s="14" t="s">
        <v>27</v>
      </c>
      <c r="C20" s="15" t="s">
        <v>35</v>
      </c>
      <c r="D20" s="13" t="s">
        <v>32</v>
      </c>
      <c r="E20" s="4">
        <f t="shared" si="9"/>
        <v>0</v>
      </c>
      <c r="F20" s="24">
        <v>0</v>
      </c>
      <c r="G20" s="24">
        <v>0</v>
      </c>
      <c r="H20" s="24">
        <v>0</v>
      </c>
      <c r="I20" s="24">
        <v>0</v>
      </c>
      <c r="J20" s="25">
        <v>0</v>
      </c>
      <c r="K20" s="4">
        <f t="shared" si="10"/>
        <v>0</v>
      </c>
      <c r="L20" s="24">
        <v>0</v>
      </c>
      <c r="M20" s="24">
        <v>0</v>
      </c>
      <c r="N20" s="24">
        <v>0</v>
      </c>
      <c r="O20" s="22">
        <v>0</v>
      </c>
      <c r="P20" s="4">
        <f t="shared" si="11"/>
        <v>0</v>
      </c>
      <c r="Q20" s="24">
        <v>0</v>
      </c>
      <c r="R20" s="26">
        <v>0</v>
      </c>
      <c r="S20" s="24">
        <v>0</v>
      </c>
      <c r="T20" s="24">
        <v>0</v>
      </c>
    </row>
    <row r="21" spans="2:21" ht="45" customHeight="1" x14ac:dyDescent="0.25">
      <c r="B21" s="14" t="s">
        <v>28</v>
      </c>
      <c r="C21" s="15" t="s">
        <v>36</v>
      </c>
      <c r="D21" s="13" t="s">
        <v>32</v>
      </c>
      <c r="E21" s="5">
        <f t="shared" si="9"/>
        <v>72.989900000000006</v>
      </c>
      <c r="F21" s="24">
        <v>0</v>
      </c>
      <c r="G21" s="27">
        <v>72.989900000000006</v>
      </c>
      <c r="H21" s="24">
        <v>0</v>
      </c>
      <c r="I21" s="24">
        <v>0</v>
      </c>
      <c r="J21" s="5">
        <v>70.6785</v>
      </c>
      <c r="K21" s="50">
        <f t="shared" si="10"/>
        <v>70.610200000000006</v>
      </c>
      <c r="L21" s="23">
        <v>0</v>
      </c>
      <c r="M21" s="26">
        <v>70.610200000000006</v>
      </c>
      <c r="N21" s="23">
        <v>0</v>
      </c>
      <c r="O21" s="22">
        <v>0</v>
      </c>
      <c r="P21" s="50">
        <f t="shared" si="11"/>
        <v>69.926199999999994</v>
      </c>
      <c r="Q21" s="23">
        <v>0</v>
      </c>
      <c r="R21" s="26">
        <v>69.926199999999994</v>
      </c>
      <c r="S21" s="24">
        <v>0</v>
      </c>
      <c r="T21" s="24">
        <v>0</v>
      </c>
    </row>
    <row r="22" spans="2:21" ht="46.5" customHeight="1" x14ac:dyDescent="0.25">
      <c r="B22" s="14" t="s">
        <v>29</v>
      </c>
      <c r="C22" s="15" t="s">
        <v>37</v>
      </c>
      <c r="D22" s="13" t="s">
        <v>32</v>
      </c>
      <c r="E22" s="4">
        <f t="shared" si="9"/>
        <v>0</v>
      </c>
      <c r="F22" s="24">
        <v>0</v>
      </c>
      <c r="G22" s="24">
        <v>0</v>
      </c>
      <c r="H22" s="24">
        <v>0</v>
      </c>
      <c r="I22" s="24">
        <v>0</v>
      </c>
      <c r="J22" s="25">
        <v>0</v>
      </c>
      <c r="K22" s="4">
        <f t="shared" si="10"/>
        <v>0</v>
      </c>
      <c r="L22" s="24">
        <v>0</v>
      </c>
      <c r="M22" s="24">
        <v>0</v>
      </c>
      <c r="N22" s="24">
        <v>0</v>
      </c>
      <c r="O22" s="24">
        <v>0</v>
      </c>
      <c r="P22" s="4">
        <f t="shared" si="11"/>
        <v>0</v>
      </c>
      <c r="Q22" s="24">
        <v>0</v>
      </c>
      <c r="R22" s="24">
        <v>0</v>
      </c>
      <c r="S22" s="24">
        <v>0</v>
      </c>
      <c r="T22" s="24">
        <v>0</v>
      </c>
    </row>
    <row r="23" spans="2:21" ht="36" customHeight="1" x14ac:dyDescent="0.25">
      <c r="B23" s="14" t="s">
        <v>30</v>
      </c>
      <c r="C23" s="15" t="s">
        <v>38</v>
      </c>
      <c r="D23" s="13" t="s">
        <v>32</v>
      </c>
      <c r="E23" s="4">
        <f t="shared" si="9"/>
        <v>0</v>
      </c>
      <c r="F23" s="24">
        <v>0</v>
      </c>
      <c r="G23" s="24">
        <v>0</v>
      </c>
      <c r="H23" s="24">
        <v>0</v>
      </c>
      <c r="I23" s="24">
        <v>0</v>
      </c>
      <c r="J23" s="25">
        <v>0</v>
      </c>
      <c r="K23" s="4">
        <f t="shared" si="10"/>
        <v>0</v>
      </c>
      <c r="L23" s="24">
        <v>0</v>
      </c>
      <c r="M23" s="24">
        <v>0</v>
      </c>
      <c r="N23" s="24">
        <v>0</v>
      </c>
      <c r="O23" s="24">
        <v>0</v>
      </c>
      <c r="P23" s="4">
        <f t="shared" si="11"/>
        <v>0</v>
      </c>
      <c r="Q23" s="24">
        <v>0</v>
      </c>
      <c r="R23" s="24">
        <v>0</v>
      </c>
      <c r="S23" s="24">
        <v>0</v>
      </c>
      <c r="T23" s="24">
        <v>0</v>
      </c>
    </row>
    <row r="24" spans="2:21" ht="37.5" customHeight="1" x14ac:dyDescent="0.25">
      <c r="B24" s="14" t="s">
        <v>31</v>
      </c>
      <c r="C24" s="15" t="s">
        <v>39</v>
      </c>
      <c r="D24" s="13" t="s">
        <v>32</v>
      </c>
      <c r="E24" s="4">
        <f t="shared" si="9"/>
        <v>0</v>
      </c>
      <c r="F24" s="24">
        <v>0</v>
      </c>
      <c r="G24" s="24">
        <v>0</v>
      </c>
      <c r="H24" s="24">
        <v>0</v>
      </c>
      <c r="I24" s="24">
        <v>0</v>
      </c>
      <c r="J24" s="25">
        <v>0</v>
      </c>
      <c r="K24" s="4">
        <f t="shared" si="10"/>
        <v>0</v>
      </c>
      <c r="L24" s="24">
        <v>0</v>
      </c>
      <c r="M24" s="24">
        <v>0</v>
      </c>
      <c r="N24" s="24">
        <v>0</v>
      </c>
      <c r="O24" s="24">
        <v>0</v>
      </c>
      <c r="P24" s="4">
        <f t="shared" si="11"/>
        <v>0</v>
      </c>
      <c r="Q24" s="24">
        <v>0</v>
      </c>
      <c r="R24" s="24">
        <v>0</v>
      </c>
      <c r="S24" s="24">
        <v>0</v>
      </c>
      <c r="T24" s="24">
        <v>0</v>
      </c>
    </row>
    <row r="25" spans="2:21" ht="37.5" customHeight="1" x14ac:dyDescent="0.25">
      <c r="B25" s="11">
        <v>1</v>
      </c>
      <c r="C25" s="11">
        <v>2</v>
      </c>
      <c r="D25" s="11">
        <v>3</v>
      </c>
      <c r="E25" s="11">
        <v>4</v>
      </c>
      <c r="F25" s="11">
        <v>5</v>
      </c>
      <c r="G25" s="11">
        <v>6</v>
      </c>
      <c r="H25" s="11">
        <v>7</v>
      </c>
      <c r="I25" s="11">
        <v>8</v>
      </c>
      <c r="J25" s="11">
        <v>9</v>
      </c>
      <c r="K25" s="10">
        <v>10</v>
      </c>
      <c r="L25" s="11">
        <v>11</v>
      </c>
      <c r="M25" s="11">
        <v>12</v>
      </c>
      <c r="N25" s="11">
        <v>13</v>
      </c>
      <c r="O25" s="11">
        <v>14</v>
      </c>
      <c r="P25" s="10">
        <v>15</v>
      </c>
      <c r="Q25" s="11">
        <v>16</v>
      </c>
      <c r="R25" s="11">
        <v>17</v>
      </c>
      <c r="S25" s="11">
        <v>18</v>
      </c>
      <c r="T25" s="11">
        <v>19</v>
      </c>
    </row>
    <row r="26" spans="2:21" ht="120.75" customHeight="1" x14ac:dyDescent="0.25">
      <c r="B26" s="28" t="s">
        <v>10</v>
      </c>
      <c r="C26" s="9" t="s">
        <v>41</v>
      </c>
      <c r="D26" s="13" t="s">
        <v>32</v>
      </c>
      <c r="E26" s="1">
        <f>E27+E28+E29+E30+E31+E32+E33+E35+E36+E37+E38+E39</f>
        <v>121.8163</v>
      </c>
      <c r="F26" s="1">
        <f t="shared" ref="F26:T26" si="12">F27+F28+F29+F30+F31+F32+F33+F35+F36+F37+F38+F39</f>
        <v>0</v>
      </c>
      <c r="G26" s="5">
        <f t="shared" si="12"/>
        <v>104.8763</v>
      </c>
      <c r="H26" s="3">
        <f t="shared" si="12"/>
        <v>0</v>
      </c>
      <c r="I26" s="3">
        <f t="shared" si="12"/>
        <v>16.939999999999998</v>
      </c>
      <c r="J26" s="5">
        <f t="shared" si="12"/>
        <v>104.8763</v>
      </c>
      <c r="K26" s="5">
        <f t="shared" si="12"/>
        <v>137.5883</v>
      </c>
      <c r="L26" s="5">
        <f t="shared" si="12"/>
        <v>0</v>
      </c>
      <c r="M26" s="5">
        <f t="shared" si="12"/>
        <v>104.8763</v>
      </c>
      <c r="N26" s="3">
        <f t="shared" si="12"/>
        <v>0</v>
      </c>
      <c r="O26" s="4">
        <f t="shared" si="12"/>
        <v>32.711999999999996</v>
      </c>
      <c r="P26" s="5">
        <f>P27+P28+P29+P30+P31+P32+P33+P35+P36+P37+P38+P39</f>
        <v>137.10199900000001</v>
      </c>
      <c r="Q26" s="3">
        <f t="shared" si="12"/>
        <v>0</v>
      </c>
      <c r="R26" s="5">
        <f t="shared" si="12"/>
        <v>104.38980000000001</v>
      </c>
      <c r="S26" s="3">
        <f t="shared" si="12"/>
        <v>0</v>
      </c>
      <c r="T26" s="4">
        <f t="shared" si="12"/>
        <v>32.712198999999998</v>
      </c>
    </row>
    <row r="27" spans="2:21" ht="66" customHeight="1" x14ac:dyDescent="0.25">
      <c r="B27" s="29" t="s">
        <v>70</v>
      </c>
      <c r="C27" s="15" t="s">
        <v>92</v>
      </c>
      <c r="D27" s="13" t="s">
        <v>32</v>
      </c>
      <c r="E27" s="25">
        <f>SUM(F27:I27)</f>
        <v>45.048000000000002</v>
      </c>
      <c r="F27" s="24">
        <v>0</v>
      </c>
      <c r="G27" s="24">
        <v>45.048000000000002</v>
      </c>
      <c r="H27" s="24">
        <v>0</v>
      </c>
      <c r="I27" s="24">
        <v>0</v>
      </c>
      <c r="J27" s="4">
        <v>45.048000000000002</v>
      </c>
      <c r="K27" s="4">
        <f>SUM(L27:O27)</f>
        <v>45.048000000000002</v>
      </c>
      <c r="L27" s="24">
        <v>0</v>
      </c>
      <c r="M27" s="26">
        <v>45.048000000000002</v>
      </c>
      <c r="N27" s="24">
        <v>0</v>
      </c>
      <c r="O27" s="24">
        <v>0</v>
      </c>
      <c r="P27" s="25">
        <f>SUM(Q27:T27)</f>
        <v>45.048000000000002</v>
      </c>
      <c r="Q27" s="24">
        <v>0</v>
      </c>
      <c r="R27" s="26">
        <v>45.048000000000002</v>
      </c>
      <c r="S27" s="24">
        <v>0</v>
      </c>
      <c r="T27" s="24">
        <v>0</v>
      </c>
    </row>
    <row r="28" spans="2:21" ht="62.25" customHeight="1" x14ac:dyDescent="0.25">
      <c r="B28" s="14" t="s">
        <v>71</v>
      </c>
      <c r="C28" s="15" t="s">
        <v>101</v>
      </c>
      <c r="D28" s="13" t="s">
        <v>32</v>
      </c>
      <c r="E28" s="25">
        <f t="shared" ref="E28:E39" si="13">SUM(F28:I28)</f>
        <v>4.952</v>
      </c>
      <c r="F28" s="23">
        <v>0</v>
      </c>
      <c r="G28" s="26">
        <v>4.952</v>
      </c>
      <c r="H28" s="23">
        <v>0</v>
      </c>
      <c r="I28" s="23">
        <v>0</v>
      </c>
      <c r="J28" s="4">
        <v>4.952</v>
      </c>
      <c r="K28" s="4">
        <f t="shared" ref="K28:K39" si="14">SUM(L28:O28)</f>
        <v>4.952</v>
      </c>
      <c r="L28" s="23">
        <v>0</v>
      </c>
      <c r="M28" s="26">
        <v>4.952</v>
      </c>
      <c r="N28" s="23">
        <v>0</v>
      </c>
      <c r="O28" s="23">
        <v>0</v>
      </c>
      <c r="P28" s="25">
        <f t="shared" ref="P28:P39" si="15">SUM(Q28:T28)</f>
        <v>4.952</v>
      </c>
      <c r="Q28" s="24">
        <v>0</v>
      </c>
      <c r="R28" s="26">
        <v>4.952</v>
      </c>
      <c r="S28" s="24">
        <v>0</v>
      </c>
      <c r="T28" s="24">
        <v>0</v>
      </c>
    </row>
    <row r="29" spans="2:21" ht="138" customHeight="1" x14ac:dyDescent="0.25">
      <c r="B29" s="14" t="s">
        <v>72</v>
      </c>
      <c r="C29" s="15" t="s">
        <v>100</v>
      </c>
      <c r="D29" s="13" t="s">
        <v>32</v>
      </c>
      <c r="E29" s="25">
        <f t="shared" si="13"/>
        <v>11.34</v>
      </c>
      <c r="F29" s="24">
        <v>0</v>
      </c>
      <c r="G29" s="24">
        <v>0</v>
      </c>
      <c r="H29" s="24">
        <v>0</v>
      </c>
      <c r="I29" s="24">
        <v>11.34</v>
      </c>
      <c r="J29" s="25">
        <v>0</v>
      </c>
      <c r="K29" s="4">
        <f t="shared" si="14"/>
        <v>19.809999999999999</v>
      </c>
      <c r="L29" s="24">
        <v>0</v>
      </c>
      <c r="M29" s="24">
        <v>0</v>
      </c>
      <c r="N29" s="24">
        <v>0</v>
      </c>
      <c r="O29" s="26">
        <v>19.809999999999999</v>
      </c>
      <c r="P29" s="4">
        <f t="shared" si="15"/>
        <v>19.810198999999997</v>
      </c>
      <c r="Q29" s="24">
        <v>0</v>
      </c>
      <c r="R29" s="24">
        <v>0</v>
      </c>
      <c r="S29" s="24">
        <v>0</v>
      </c>
      <c r="T29" s="26">
        <f>10.734199+3.665+5.411</f>
        <v>19.810198999999997</v>
      </c>
      <c r="U29" s="55" t="s">
        <v>128</v>
      </c>
    </row>
    <row r="30" spans="2:21" ht="289.5" customHeight="1" x14ac:dyDescent="0.25">
      <c r="B30" s="14" t="s">
        <v>73</v>
      </c>
      <c r="C30" s="15" t="s">
        <v>93</v>
      </c>
      <c r="D30" s="13" t="s">
        <v>32</v>
      </c>
      <c r="E30" s="25">
        <f t="shared" si="13"/>
        <v>0.6</v>
      </c>
      <c r="F30" s="24">
        <v>0</v>
      </c>
      <c r="G30" s="24">
        <v>0</v>
      </c>
      <c r="H30" s="24">
        <v>0</v>
      </c>
      <c r="I30" s="24">
        <v>0.6</v>
      </c>
      <c r="J30" s="25">
        <v>0</v>
      </c>
      <c r="K30" s="4">
        <f t="shared" si="14"/>
        <v>0</v>
      </c>
      <c r="L30" s="24">
        <v>0</v>
      </c>
      <c r="M30" s="24">
        <v>0</v>
      </c>
      <c r="N30" s="24">
        <v>0</v>
      </c>
      <c r="O30" s="24">
        <v>0</v>
      </c>
      <c r="P30" s="25">
        <f t="shared" si="15"/>
        <v>0</v>
      </c>
      <c r="Q30" s="24">
        <v>0</v>
      </c>
      <c r="R30" s="24">
        <v>0</v>
      </c>
      <c r="S30" s="24">
        <v>0</v>
      </c>
      <c r="T30" s="24">
        <v>0</v>
      </c>
    </row>
    <row r="31" spans="2:21" ht="86.25" customHeight="1" x14ac:dyDescent="0.25">
      <c r="B31" s="14" t="s">
        <v>74</v>
      </c>
      <c r="C31" s="15" t="s">
        <v>102</v>
      </c>
      <c r="D31" s="13" t="s">
        <v>32</v>
      </c>
      <c r="E31" s="1">
        <f t="shared" si="13"/>
        <v>3</v>
      </c>
      <c r="F31" s="24">
        <v>0</v>
      </c>
      <c r="G31" s="23">
        <v>0</v>
      </c>
      <c r="H31" s="23">
        <v>0</v>
      </c>
      <c r="I31" s="23">
        <v>3</v>
      </c>
      <c r="J31" s="1">
        <v>0</v>
      </c>
      <c r="K31" s="4">
        <f t="shared" si="14"/>
        <v>3.1949999999999998</v>
      </c>
      <c r="L31" s="24">
        <v>0</v>
      </c>
      <c r="M31" s="24">
        <v>0</v>
      </c>
      <c r="N31" s="24">
        <v>0</v>
      </c>
      <c r="O31" s="24">
        <v>3.1949999999999998</v>
      </c>
      <c r="P31" s="25">
        <f t="shared" si="15"/>
        <v>3.1950000000000003</v>
      </c>
      <c r="Q31" s="24">
        <v>0</v>
      </c>
      <c r="R31" s="24">
        <v>0</v>
      </c>
      <c r="S31" s="24">
        <v>0</v>
      </c>
      <c r="T31" s="24">
        <f>1.5+0.195+1.5</f>
        <v>3.1950000000000003</v>
      </c>
      <c r="U31" s="58" t="s">
        <v>131</v>
      </c>
    </row>
    <row r="32" spans="2:21" ht="105" customHeight="1" x14ac:dyDescent="0.25">
      <c r="B32" s="14" t="s">
        <v>75</v>
      </c>
      <c r="C32" s="15" t="s">
        <v>103</v>
      </c>
      <c r="D32" s="13" t="s">
        <v>32</v>
      </c>
      <c r="E32" s="1">
        <f t="shared" si="13"/>
        <v>2</v>
      </c>
      <c r="F32" s="24">
        <v>0</v>
      </c>
      <c r="G32" s="24">
        <v>0</v>
      </c>
      <c r="H32" s="24">
        <v>0</v>
      </c>
      <c r="I32" s="23">
        <v>2</v>
      </c>
      <c r="J32" s="25">
        <v>0</v>
      </c>
      <c r="K32" s="4">
        <f t="shared" si="14"/>
        <v>4.5</v>
      </c>
      <c r="L32" s="24">
        <v>0</v>
      </c>
      <c r="M32" s="24">
        <v>0</v>
      </c>
      <c r="N32" s="24">
        <v>0</v>
      </c>
      <c r="O32" s="24">
        <v>4.5</v>
      </c>
      <c r="P32" s="25">
        <f t="shared" si="15"/>
        <v>4.5</v>
      </c>
      <c r="Q32" s="24">
        <v>0</v>
      </c>
      <c r="R32" s="24">
        <v>0</v>
      </c>
      <c r="S32" s="24">
        <v>0</v>
      </c>
      <c r="T32" s="24">
        <v>4.5</v>
      </c>
      <c r="U32" s="58" t="s">
        <v>132</v>
      </c>
    </row>
    <row r="33" spans="2:21" ht="81.75" customHeight="1" x14ac:dyDescent="0.25">
      <c r="B33" s="14" t="s">
        <v>76</v>
      </c>
      <c r="C33" s="15" t="s">
        <v>104</v>
      </c>
      <c r="D33" s="13" t="s">
        <v>32</v>
      </c>
      <c r="E33" s="30">
        <f t="shared" si="13"/>
        <v>0</v>
      </c>
      <c r="F33" s="24">
        <v>0</v>
      </c>
      <c r="G33" s="24">
        <v>0</v>
      </c>
      <c r="H33" s="24">
        <v>0</v>
      </c>
      <c r="I33" s="24">
        <v>0</v>
      </c>
      <c r="J33" s="25">
        <v>0</v>
      </c>
      <c r="K33" s="4">
        <f t="shared" si="14"/>
        <v>0</v>
      </c>
      <c r="L33" s="24">
        <v>0</v>
      </c>
      <c r="M33" s="24">
        <v>0</v>
      </c>
      <c r="N33" s="24">
        <v>0</v>
      </c>
      <c r="O33" s="24">
        <v>0</v>
      </c>
      <c r="P33" s="25">
        <f t="shared" si="15"/>
        <v>0</v>
      </c>
      <c r="Q33" s="24">
        <v>0</v>
      </c>
      <c r="R33" s="24">
        <v>0</v>
      </c>
      <c r="S33" s="24">
        <v>0</v>
      </c>
      <c r="T33" s="24">
        <v>0</v>
      </c>
    </row>
    <row r="34" spans="2:21" ht="44.25" customHeight="1" x14ac:dyDescent="0.25">
      <c r="B34" s="11">
        <v>1</v>
      </c>
      <c r="C34" s="11">
        <v>2</v>
      </c>
      <c r="D34" s="11">
        <v>3</v>
      </c>
      <c r="E34" s="11">
        <v>4</v>
      </c>
      <c r="F34" s="11">
        <v>5</v>
      </c>
      <c r="G34" s="11">
        <v>6</v>
      </c>
      <c r="H34" s="11">
        <v>7</v>
      </c>
      <c r="I34" s="11">
        <v>8</v>
      </c>
      <c r="J34" s="11">
        <v>9</v>
      </c>
      <c r="K34" s="10">
        <v>10</v>
      </c>
      <c r="L34" s="11">
        <v>11</v>
      </c>
      <c r="M34" s="11">
        <v>12</v>
      </c>
      <c r="N34" s="11">
        <v>13</v>
      </c>
      <c r="O34" s="11">
        <v>14</v>
      </c>
      <c r="P34" s="10">
        <v>15</v>
      </c>
      <c r="Q34" s="11">
        <v>16</v>
      </c>
      <c r="R34" s="11">
        <v>17</v>
      </c>
      <c r="S34" s="11">
        <v>18</v>
      </c>
      <c r="T34" s="11">
        <v>19</v>
      </c>
    </row>
    <row r="35" spans="2:21" ht="107.25" customHeight="1" x14ac:dyDescent="0.25">
      <c r="B35" s="14" t="s">
        <v>78</v>
      </c>
      <c r="C35" s="15" t="s">
        <v>121</v>
      </c>
      <c r="D35" s="13" t="s">
        <v>32</v>
      </c>
      <c r="E35" s="25">
        <f t="shared" si="13"/>
        <v>54.876300000000001</v>
      </c>
      <c r="F35" s="23">
        <v>0</v>
      </c>
      <c r="G35" s="27">
        <v>54.876300000000001</v>
      </c>
      <c r="H35" s="23">
        <v>0</v>
      </c>
      <c r="I35" s="23">
        <v>0</v>
      </c>
      <c r="J35" s="5">
        <v>54.876300000000001</v>
      </c>
      <c r="K35" s="38">
        <f>SUM(L35:O35)</f>
        <v>54.876300000000001</v>
      </c>
      <c r="L35" s="23">
        <v>0</v>
      </c>
      <c r="M35" s="27">
        <v>54.876300000000001</v>
      </c>
      <c r="N35" s="23">
        <v>0</v>
      </c>
      <c r="O35" s="23">
        <v>0</v>
      </c>
      <c r="P35" s="38">
        <f t="shared" si="15"/>
        <v>54.389800000000001</v>
      </c>
      <c r="Q35" s="23">
        <v>0</v>
      </c>
      <c r="R35" s="27">
        <v>54.389800000000001</v>
      </c>
      <c r="S35" s="23">
        <v>0</v>
      </c>
      <c r="T35" s="23">
        <v>0</v>
      </c>
      <c r="U35" s="58" t="s">
        <v>125</v>
      </c>
    </row>
    <row r="36" spans="2:21" ht="98.25" customHeight="1" x14ac:dyDescent="0.25">
      <c r="B36" s="14" t="s">
        <v>77</v>
      </c>
      <c r="C36" s="15" t="s">
        <v>83</v>
      </c>
      <c r="D36" s="13" t="s">
        <v>32</v>
      </c>
      <c r="E36" s="25">
        <f t="shared" si="13"/>
        <v>0</v>
      </c>
      <c r="F36" s="23">
        <v>0</v>
      </c>
      <c r="G36" s="23">
        <v>0</v>
      </c>
      <c r="H36" s="23">
        <v>0</v>
      </c>
      <c r="I36" s="23">
        <v>0</v>
      </c>
      <c r="J36" s="1">
        <v>0</v>
      </c>
      <c r="K36" s="4">
        <f t="shared" si="14"/>
        <v>0</v>
      </c>
      <c r="L36" s="23">
        <v>0</v>
      </c>
      <c r="M36" s="23">
        <v>0</v>
      </c>
      <c r="N36" s="23">
        <v>0</v>
      </c>
      <c r="O36" s="23">
        <v>0</v>
      </c>
      <c r="P36" s="25">
        <f t="shared" si="15"/>
        <v>0</v>
      </c>
      <c r="Q36" s="23">
        <v>0</v>
      </c>
      <c r="R36" s="23">
        <v>0</v>
      </c>
      <c r="S36" s="23">
        <v>0</v>
      </c>
      <c r="T36" s="23">
        <v>0</v>
      </c>
    </row>
    <row r="37" spans="2:21" ht="127.5" customHeight="1" x14ac:dyDescent="0.25">
      <c r="B37" s="14" t="s">
        <v>79</v>
      </c>
      <c r="C37" s="15" t="s">
        <v>89</v>
      </c>
      <c r="D37" s="13" t="s">
        <v>32</v>
      </c>
      <c r="E37" s="25">
        <f t="shared" si="13"/>
        <v>0</v>
      </c>
      <c r="F37" s="24">
        <v>0</v>
      </c>
      <c r="G37" s="23">
        <v>0</v>
      </c>
      <c r="H37" s="24">
        <v>0</v>
      </c>
      <c r="I37" s="24">
        <v>0</v>
      </c>
      <c r="J37" s="1">
        <v>0</v>
      </c>
      <c r="K37" s="4">
        <f t="shared" si="14"/>
        <v>0</v>
      </c>
      <c r="L37" s="24">
        <v>0</v>
      </c>
      <c r="M37" s="24">
        <v>0</v>
      </c>
      <c r="N37" s="24">
        <v>0</v>
      </c>
      <c r="O37" s="24">
        <v>0</v>
      </c>
      <c r="P37" s="25">
        <f t="shared" si="15"/>
        <v>0</v>
      </c>
      <c r="Q37" s="24">
        <v>0</v>
      </c>
      <c r="R37" s="24">
        <v>0</v>
      </c>
      <c r="S37" s="24">
        <v>0</v>
      </c>
      <c r="T37" s="24">
        <v>0</v>
      </c>
    </row>
    <row r="38" spans="2:21" ht="85.5" customHeight="1" x14ac:dyDescent="0.25">
      <c r="B38" s="14" t="s">
        <v>80</v>
      </c>
      <c r="C38" s="15" t="s">
        <v>42</v>
      </c>
      <c r="D38" s="13" t="s">
        <v>32</v>
      </c>
      <c r="E38" s="25">
        <f t="shared" si="13"/>
        <v>0</v>
      </c>
      <c r="F38" s="24">
        <v>0</v>
      </c>
      <c r="G38" s="24">
        <v>0</v>
      </c>
      <c r="H38" s="24">
        <v>0</v>
      </c>
      <c r="I38" s="24">
        <v>0</v>
      </c>
      <c r="J38" s="25">
        <v>0</v>
      </c>
      <c r="K38" s="4">
        <f t="shared" si="14"/>
        <v>0</v>
      </c>
      <c r="L38" s="24">
        <v>0</v>
      </c>
      <c r="M38" s="24">
        <v>0</v>
      </c>
      <c r="N38" s="24">
        <v>0</v>
      </c>
      <c r="O38" s="24">
        <v>0</v>
      </c>
      <c r="P38" s="25">
        <f t="shared" si="15"/>
        <v>0</v>
      </c>
      <c r="Q38" s="24">
        <v>0</v>
      </c>
      <c r="R38" s="24">
        <v>0</v>
      </c>
      <c r="S38" s="24">
        <v>0</v>
      </c>
      <c r="T38" s="24">
        <v>0</v>
      </c>
    </row>
    <row r="39" spans="2:21" ht="65.25" customHeight="1" x14ac:dyDescent="0.25">
      <c r="B39" s="14" t="s">
        <v>81</v>
      </c>
      <c r="C39" s="15" t="s">
        <v>43</v>
      </c>
      <c r="D39" s="13" t="s">
        <v>32</v>
      </c>
      <c r="E39" s="25">
        <f t="shared" si="13"/>
        <v>0</v>
      </c>
      <c r="F39" s="24">
        <v>0</v>
      </c>
      <c r="G39" s="24">
        <v>0</v>
      </c>
      <c r="H39" s="24">
        <v>0</v>
      </c>
      <c r="I39" s="24">
        <v>0</v>
      </c>
      <c r="J39" s="25">
        <v>0</v>
      </c>
      <c r="K39" s="4">
        <f t="shared" si="14"/>
        <v>5.2069999999999999</v>
      </c>
      <c r="L39" s="24">
        <v>0</v>
      </c>
      <c r="M39" s="24">
        <v>0</v>
      </c>
      <c r="N39" s="24">
        <v>0</v>
      </c>
      <c r="O39" s="24">
        <v>5.2069999999999999</v>
      </c>
      <c r="P39" s="25">
        <f t="shared" si="15"/>
        <v>5.2070000000000007</v>
      </c>
      <c r="Q39" s="24">
        <v>0</v>
      </c>
      <c r="R39" s="24">
        <v>0</v>
      </c>
      <c r="S39" s="24">
        <v>0</v>
      </c>
      <c r="T39" s="24">
        <f>3.015+2.192</f>
        <v>5.2070000000000007</v>
      </c>
      <c r="U39" s="55" t="s">
        <v>129</v>
      </c>
    </row>
    <row r="40" spans="2:21" ht="42" customHeight="1" x14ac:dyDescent="0.25">
      <c r="B40" s="11">
        <v>1</v>
      </c>
      <c r="C40" s="11">
        <v>2</v>
      </c>
      <c r="D40" s="11">
        <v>3</v>
      </c>
      <c r="E40" s="11">
        <v>4</v>
      </c>
      <c r="F40" s="11">
        <v>5</v>
      </c>
      <c r="G40" s="11">
        <v>6</v>
      </c>
      <c r="H40" s="11">
        <v>7</v>
      </c>
      <c r="I40" s="11">
        <v>8</v>
      </c>
      <c r="J40" s="11">
        <v>9</v>
      </c>
      <c r="K40" s="10">
        <v>10</v>
      </c>
      <c r="L40" s="11">
        <v>11</v>
      </c>
      <c r="M40" s="11">
        <v>12</v>
      </c>
      <c r="N40" s="11">
        <v>13</v>
      </c>
      <c r="O40" s="11">
        <v>14</v>
      </c>
      <c r="P40" s="10">
        <v>15</v>
      </c>
      <c r="Q40" s="11">
        <v>16</v>
      </c>
      <c r="R40" s="11">
        <v>17</v>
      </c>
      <c r="S40" s="11">
        <v>18</v>
      </c>
      <c r="T40" s="11">
        <v>19</v>
      </c>
    </row>
    <row r="41" spans="2:21" ht="94.5" customHeight="1" x14ac:dyDescent="0.25">
      <c r="B41" s="14" t="s">
        <v>11</v>
      </c>
      <c r="C41" s="9" t="s">
        <v>44</v>
      </c>
      <c r="D41" s="13" t="s">
        <v>32</v>
      </c>
      <c r="E41" s="31">
        <f>SUM(E42:E53)</f>
        <v>0</v>
      </c>
      <c r="F41" s="31">
        <f t="shared" ref="F41:T41" si="16">SUM(F42:F53)</f>
        <v>0</v>
      </c>
      <c r="G41" s="31">
        <f t="shared" si="16"/>
        <v>0</v>
      </c>
      <c r="H41" s="31">
        <f t="shared" si="16"/>
        <v>0</v>
      </c>
      <c r="I41" s="31">
        <f t="shared" si="16"/>
        <v>0</v>
      </c>
      <c r="J41" s="31">
        <f t="shared" si="16"/>
        <v>0</v>
      </c>
      <c r="K41" s="31">
        <f t="shared" si="16"/>
        <v>0</v>
      </c>
      <c r="L41" s="31">
        <f t="shared" si="16"/>
        <v>0</v>
      </c>
      <c r="M41" s="31">
        <f t="shared" si="16"/>
        <v>0</v>
      </c>
      <c r="N41" s="31">
        <f t="shared" si="16"/>
        <v>0</v>
      </c>
      <c r="O41" s="31">
        <f t="shared" si="16"/>
        <v>0</v>
      </c>
      <c r="P41" s="31">
        <f t="shared" si="16"/>
        <v>0</v>
      </c>
      <c r="Q41" s="31">
        <f t="shared" si="16"/>
        <v>0</v>
      </c>
      <c r="R41" s="31">
        <f t="shared" si="16"/>
        <v>0</v>
      </c>
      <c r="S41" s="31">
        <f t="shared" si="16"/>
        <v>0</v>
      </c>
      <c r="T41" s="31">
        <f t="shared" si="16"/>
        <v>0</v>
      </c>
    </row>
    <row r="42" spans="2:21" ht="172.5" customHeight="1" x14ac:dyDescent="0.25">
      <c r="B42" s="14" t="s">
        <v>58</v>
      </c>
      <c r="C42" s="15" t="s">
        <v>97</v>
      </c>
      <c r="D42" s="13" t="s">
        <v>32</v>
      </c>
      <c r="E42" s="32">
        <f>SUM(F42:I42)</f>
        <v>0</v>
      </c>
      <c r="F42" s="24">
        <v>0</v>
      </c>
      <c r="G42" s="24">
        <v>0</v>
      </c>
      <c r="H42" s="24">
        <v>0</v>
      </c>
      <c r="I42" s="24">
        <v>0</v>
      </c>
      <c r="J42" s="25">
        <v>0</v>
      </c>
      <c r="K42" s="33">
        <f>SUM(L42:O42)</f>
        <v>0</v>
      </c>
      <c r="L42" s="24">
        <v>0</v>
      </c>
      <c r="M42" s="24">
        <v>0</v>
      </c>
      <c r="N42" s="24">
        <v>0</v>
      </c>
      <c r="O42" s="24">
        <v>0</v>
      </c>
      <c r="P42" s="24">
        <f>SUM(Q42:T42)</f>
        <v>0</v>
      </c>
      <c r="Q42" s="24">
        <v>0</v>
      </c>
      <c r="R42" s="24">
        <v>0</v>
      </c>
      <c r="S42" s="24">
        <v>0</v>
      </c>
      <c r="T42" s="24">
        <v>0</v>
      </c>
    </row>
    <row r="43" spans="2:21" ht="126" customHeight="1" x14ac:dyDescent="0.25">
      <c r="B43" s="14" t="s">
        <v>59</v>
      </c>
      <c r="C43" s="15" t="s">
        <v>84</v>
      </c>
      <c r="D43" s="13" t="s">
        <v>32</v>
      </c>
      <c r="E43" s="32">
        <f t="shared" ref="E43:E53" si="17">SUM(F43:I43)</f>
        <v>0</v>
      </c>
      <c r="F43" s="24">
        <v>0</v>
      </c>
      <c r="G43" s="24">
        <v>0</v>
      </c>
      <c r="H43" s="24">
        <v>0</v>
      </c>
      <c r="I43" s="24">
        <v>0</v>
      </c>
      <c r="J43" s="25">
        <v>0</v>
      </c>
      <c r="K43" s="33">
        <f t="shared" ref="K43:K53" si="18">SUM(L43:O43)</f>
        <v>0</v>
      </c>
      <c r="L43" s="24">
        <v>0</v>
      </c>
      <c r="M43" s="24">
        <v>0</v>
      </c>
      <c r="N43" s="24">
        <v>0</v>
      </c>
      <c r="O43" s="24">
        <v>0</v>
      </c>
      <c r="P43" s="24">
        <f t="shared" ref="P43:P53" si="19">SUM(Q43:T43)</f>
        <v>0</v>
      </c>
      <c r="Q43" s="24">
        <v>0</v>
      </c>
      <c r="R43" s="24">
        <v>0</v>
      </c>
      <c r="S43" s="24">
        <v>0</v>
      </c>
      <c r="T43" s="24">
        <v>0</v>
      </c>
    </row>
    <row r="44" spans="2:21" ht="105.75" customHeight="1" x14ac:dyDescent="0.25">
      <c r="B44" s="14" t="s">
        <v>60</v>
      </c>
      <c r="C44" s="15" t="s">
        <v>45</v>
      </c>
      <c r="D44" s="13" t="s">
        <v>32</v>
      </c>
      <c r="E44" s="32">
        <f t="shared" si="17"/>
        <v>0</v>
      </c>
      <c r="F44" s="24">
        <v>0</v>
      </c>
      <c r="G44" s="24">
        <v>0</v>
      </c>
      <c r="H44" s="24">
        <v>0</v>
      </c>
      <c r="I44" s="24">
        <v>0</v>
      </c>
      <c r="J44" s="25">
        <v>0</v>
      </c>
      <c r="K44" s="33">
        <f t="shared" si="18"/>
        <v>0</v>
      </c>
      <c r="L44" s="24">
        <v>0</v>
      </c>
      <c r="M44" s="24">
        <v>0</v>
      </c>
      <c r="N44" s="24">
        <v>0</v>
      </c>
      <c r="O44" s="24">
        <v>0</v>
      </c>
      <c r="P44" s="24">
        <f t="shared" si="19"/>
        <v>0</v>
      </c>
      <c r="Q44" s="24">
        <v>0</v>
      </c>
      <c r="R44" s="24">
        <v>0</v>
      </c>
      <c r="S44" s="24">
        <v>0</v>
      </c>
      <c r="T44" s="24">
        <v>0</v>
      </c>
    </row>
    <row r="45" spans="2:21" ht="109.5" customHeight="1" x14ac:dyDescent="0.25">
      <c r="B45" s="14" t="s">
        <v>61</v>
      </c>
      <c r="C45" s="15" t="s">
        <v>46</v>
      </c>
      <c r="D45" s="13" t="s">
        <v>32</v>
      </c>
      <c r="E45" s="32">
        <f t="shared" si="17"/>
        <v>0</v>
      </c>
      <c r="F45" s="24">
        <v>0</v>
      </c>
      <c r="G45" s="24">
        <v>0</v>
      </c>
      <c r="H45" s="24">
        <v>0</v>
      </c>
      <c r="I45" s="24">
        <v>0</v>
      </c>
      <c r="J45" s="25">
        <v>0</v>
      </c>
      <c r="K45" s="33">
        <f t="shared" si="18"/>
        <v>0</v>
      </c>
      <c r="L45" s="24">
        <v>0</v>
      </c>
      <c r="M45" s="24">
        <v>0</v>
      </c>
      <c r="N45" s="24">
        <v>0</v>
      </c>
      <c r="O45" s="24">
        <v>0</v>
      </c>
      <c r="P45" s="24">
        <f t="shared" si="19"/>
        <v>0</v>
      </c>
      <c r="Q45" s="24">
        <v>0</v>
      </c>
      <c r="R45" s="24">
        <v>0</v>
      </c>
      <c r="S45" s="24">
        <v>0</v>
      </c>
      <c r="T45" s="24">
        <v>0</v>
      </c>
    </row>
    <row r="46" spans="2:21" ht="81" x14ac:dyDescent="0.25">
      <c r="B46" s="14" t="s">
        <v>62</v>
      </c>
      <c r="C46" s="15" t="s">
        <v>47</v>
      </c>
      <c r="D46" s="13" t="s">
        <v>32</v>
      </c>
      <c r="E46" s="32">
        <f t="shared" si="17"/>
        <v>0</v>
      </c>
      <c r="F46" s="24">
        <v>0</v>
      </c>
      <c r="G46" s="24">
        <v>0</v>
      </c>
      <c r="H46" s="24">
        <v>0</v>
      </c>
      <c r="I46" s="24">
        <v>0</v>
      </c>
      <c r="J46" s="25">
        <v>0</v>
      </c>
      <c r="K46" s="33">
        <f t="shared" si="18"/>
        <v>0</v>
      </c>
      <c r="L46" s="24">
        <v>0</v>
      </c>
      <c r="M46" s="24">
        <v>0</v>
      </c>
      <c r="N46" s="24">
        <v>0</v>
      </c>
      <c r="O46" s="24">
        <v>0</v>
      </c>
      <c r="P46" s="24">
        <f t="shared" si="19"/>
        <v>0</v>
      </c>
      <c r="Q46" s="24">
        <v>0</v>
      </c>
      <c r="R46" s="24">
        <v>0</v>
      </c>
      <c r="S46" s="24">
        <v>0</v>
      </c>
      <c r="T46" s="24">
        <v>0</v>
      </c>
    </row>
    <row r="47" spans="2:21" ht="46.5" customHeight="1" x14ac:dyDescent="0.25">
      <c r="B47" s="14" t="s">
        <v>63</v>
      </c>
      <c r="C47" s="15" t="s">
        <v>85</v>
      </c>
      <c r="D47" s="13" t="s">
        <v>32</v>
      </c>
      <c r="E47" s="32">
        <f t="shared" si="17"/>
        <v>0</v>
      </c>
      <c r="F47" s="24">
        <v>0</v>
      </c>
      <c r="G47" s="24">
        <v>0</v>
      </c>
      <c r="H47" s="24">
        <v>0</v>
      </c>
      <c r="I47" s="24">
        <v>0</v>
      </c>
      <c r="J47" s="25">
        <v>0</v>
      </c>
      <c r="K47" s="33">
        <f t="shared" si="18"/>
        <v>0</v>
      </c>
      <c r="L47" s="24">
        <v>0</v>
      </c>
      <c r="M47" s="24">
        <v>0</v>
      </c>
      <c r="N47" s="24">
        <v>0</v>
      </c>
      <c r="O47" s="24">
        <v>0</v>
      </c>
      <c r="P47" s="24">
        <f t="shared" si="19"/>
        <v>0</v>
      </c>
      <c r="Q47" s="24">
        <v>0</v>
      </c>
      <c r="R47" s="24">
        <v>0</v>
      </c>
      <c r="S47" s="24">
        <v>0</v>
      </c>
      <c r="T47" s="24">
        <v>0</v>
      </c>
    </row>
    <row r="48" spans="2:21" ht="42.75" customHeight="1" x14ac:dyDescent="0.25">
      <c r="B48" s="14" t="s">
        <v>64</v>
      </c>
      <c r="C48" s="15" t="s">
        <v>95</v>
      </c>
      <c r="D48" s="13" t="s">
        <v>32</v>
      </c>
      <c r="E48" s="32">
        <f t="shared" si="17"/>
        <v>0</v>
      </c>
      <c r="F48" s="24">
        <v>0</v>
      </c>
      <c r="G48" s="24">
        <v>0</v>
      </c>
      <c r="H48" s="24">
        <v>0</v>
      </c>
      <c r="I48" s="24">
        <v>0</v>
      </c>
      <c r="J48" s="25">
        <v>0</v>
      </c>
      <c r="K48" s="33">
        <f t="shared" si="18"/>
        <v>0</v>
      </c>
      <c r="L48" s="24">
        <v>0</v>
      </c>
      <c r="M48" s="24">
        <v>0</v>
      </c>
      <c r="N48" s="24">
        <v>0</v>
      </c>
      <c r="O48" s="24">
        <v>0</v>
      </c>
      <c r="P48" s="24">
        <f t="shared" si="19"/>
        <v>0</v>
      </c>
      <c r="Q48" s="24">
        <v>0</v>
      </c>
      <c r="R48" s="24">
        <v>0</v>
      </c>
      <c r="S48" s="24">
        <v>0</v>
      </c>
      <c r="T48" s="24">
        <v>0</v>
      </c>
    </row>
    <row r="49" spans="2:20" ht="50.25" customHeight="1" x14ac:dyDescent="0.25">
      <c r="B49" s="14" t="s">
        <v>65</v>
      </c>
      <c r="C49" s="15" t="s">
        <v>48</v>
      </c>
      <c r="D49" s="13" t="s">
        <v>32</v>
      </c>
      <c r="E49" s="32">
        <f t="shared" si="17"/>
        <v>0</v>
      </c>
      <c r="F49" s="24">
        <v>0</v>
      </c>
      <c r="G49" s="24">
        <v>0</v>
      </c>
      <c r="H49" s="24">
        <v>0</v>
      </c>
      <c r="I49" s="24">
        <v>0</v>
      </c>
      <c r="J49" s="25">
        <v>0</v>
      </c>
      <c r="K49" s="33">
        <f t="shared" si="18"/>
        <v>0</v>
      </c>
      <c r="L49" s="24">
        <v>0</v>
      </c>
      <c r="M49" s="24">
        <v>0</v>
      </c>
      <c r="N49" s="24">
        <v>0</v>
      </c>
      <c r="O49" s="24">
        <v>0</v>
      </c>
      <c r="P49" s="24">
        <f t="shared" si="19"/>
        <v>0</v>
      </c>
      <c r="Q49" s="24">
        <v>0</v>
      </c>
      <c r="R49" s="24">
        <v>0</v>
      </c>
      <c r="S49" s="24">
        <v>0</v>
      </c>
      <c r="T49" s="24">
        <v>0</v>
      </c>
    </row>
    <row r="50" spans="2:20" ht="65.25" customHeight="1" x14ac:dyDescent="0.25">
      <c r="B50" s="14" t="s">
        <v>66</v>
      </c>
      <c r="C50" s="15" t="s">
        <v>96</v>
      </c>
      <c r="D50" s="13" t="s">
        <v>32</v>
      </c>
      <c r="E50" s="32">
        <f t="shared" si="17"/>
        <v>0</v>
      </c>
      <c r="F50" s="24">
        <v>0</v>
      </c>
      <c r="G50" s="24">
        <v>0</v>
      </c>
      <c r="H50" s="24">
        <v>0</v>
      </c>
      <c r="I50" s="24">
        <v>0</v>
      </c>
      <c r="J50" s="25">
        <v>0</v>
      </c>
      <c r="K50" s="33">
        <f t="shared" si="18"/>
        <v>0</v>
      </c>
      <c r="L50" s="24">
        <v>0</v>
      </c>
      <c r="M50" s="24">
        <v>0</v>
      </c>
      <c r="N50" s="24">
        <v>0</v>
      </c>
      <c r="O50" s="24">
        <v>0</v>
      </c>
      <c r="P50" s="24">
        <f t="shared" si="19"/>
        <v>0</v>
      </c>
      <c r="Q50" s="24">
        <v>0</v>
      </c>
      <c r="R50" s="24">
        <v>0</v>
      </c>
      <c r="S50" s="24">
        <v>0</v>
      </c>
      <c r="T50" s="24">
        <v>0</v>
      </c>
    </row>
    <row r="51" spans="2:20" ht="47.25" customHeight="1" x14ac:dyDescent="0.25">
      <c r="B51" s="14" t="s">
        <v>67</v>
      </c>
      <c r="C51" s="15" t="s">
        <v>86</v>
      </c>
      <c r="D51" s="13" t="s">
        <v>32</v>
      </c>
      <c r="E51" s="32">
        <f t="shared" si="17"/>
        <v>0</v>
      </c>
      <c r="F51" s="24">
        <v>0</v>
      </c>
      <c r="G51" s="24">
        <v>0</v>
      </c>
      <c r="H51" s="24">
        <v>0</v>
      </c>
      <c r="I51" s="24">
        <v>0</v>
      </c>
      <c r="J51" s="25">
        <v>0</v>
      </c>
      <c r="K51" s="33">
        <f t="shared" si="18"/>
        <v>0</v>
      </c>
      <c r="L51" s="24">
        <v>0</v>
      </c>
      <c r="M51" s="24">
        <v>0</v>
      </c>
      <c r="N51" s="24">
        <v>0</v>
      </c>
      <c r="O51" s="24">
        <v>0</v>
      </c>
      <c r="P51" s="24">
        <f t="shared" si="19"/>
        <v>0</v>
      </c>
      <c r="Q51" s="24">
        <v>0</v>
      </c>
      <c r="R51" s="24">
        <v>0</v>
      </c>
      <c r="S51" s="24">
        <v>0</v>
      </c>
      <c r="T51" s="24">
        <v>0</v>
      </c>
    </row>
    <row r="52" spans="2:20" ht="154.5" customHeight="1" x14ac:dyDescent="0.25">
      <c r="B52" s="14" t="s">
        <v>68</v>
      </c>
      <c r="C52" s="15" t="s">
        <v>49</v>
      </c>
      <c r="D52" s="13" t="s">
        <v>32</v>
      </c>
      <c r="E52" s="32">
        <f t="shared" si="17"/>
        <v>0</v>
      </c>
      <c r="F52" s="24">
        <v>0</v>
      </c>
      <c r="G52" s="24">
        <v>0</v>
      </c>
      <c r="H52" s="24">
        <v>0</v>
      </c>
      <c r="I52" s="24">
        <v>0</v>
      </c>
      <c r="J52" s="25">
        <v>0</v>
      </c>
      <c r="K52" s="33">
        <f t="shared" si="18"/>
        <v>0</v>
      </c>
      <c r="L52" s="24">
        <v>0</v>
      </c>
      <c r="M52" s="24">
        <v>0</v>
      </c>
      <c r="N52" s="24">
        <v>0</v>
      </c>
      <c r="O52" s="24">
        <v>0</v>
      </c>
      <c r="P52" s="24">
        <f t="shared" si="19"/>
        <v>0</v>
      </c>
      <c r="Q52" s="24">
        <v>0</v>
      </c>
      <c r="R52" s="24">
        <v>0</v>
      </c>
      <c r="S52" s="24">
        <v>0</v>
      </c>
      <c r="T52" s="24">
        <v>0</v>
      </c>
    </row>
    <row r="53" spans="2:20" ht="49.5" customHeight="1" x14ac:dyDescent="0.25">
      <c r="B53" s="14" t="s">
        <v>69</v>
      </c>
      <c r="C53" s="15" t="s">
        <v>50</v>
      </c>
      <c r="D53" s="13" t="s">
        <v>32</v>
      </c>
      <c r="E53" s="32">
        <f t="shared" si="17"/>
        <v>0</v>
      </c>
      <c r="F53" s="24">
        <v>0</v>
      </c>
      <c r="G53" s="24">
        <v>0</v>
      </c>
      <c r="H53" s="24">
        <v>0</v>
      </c>
      <c r="I53" s="24">
        <v>0</v>
      </c>
      <c r="J53" s="25">
        <v>0</v>
      </c>
      <c r="K53" s="33">
        <f t="shared" si="18"/>
        <v>0</v>
      </c>
      <c r="L53" s="24">
        <v>0</v>
      </c>
      <c r="M53" s="24">
        <v>0</v>
      </c>
      <c r="N53" s="24">
        <v>0</v>
      </c>
      <c r="O53" s="24">
        <v>0</v>
      </c>
      <c r="P53" s="24">
        <f t="shared" si="19"/>
        <v>0</v>
      </c>
      <c r="Q53" s="24">
        <v>0</v>
      </c>
      <c r="R53" s="24">
        <v>0</v>
      </c>
      <c r="S53" s="24">
        <v>0</v>
      </c>
      <c r="T53" s="24">
        <v>0</v>
      </c>
    </row>
    <row r="54" spans="2:20" ht="49.5" customHeight="1" x14ac:dyDescent="0.25">
      <c r="B54" s="11">
        <v>1</v>
      </c>
      <c r="C54" s="11">
        <v>2</v>
      </c>
      <c r="D54" s="11">
        <v>3</v>
      </c>
      <c r="E54" s="11">
        <v>4</v>
      </c>
      <c r="F54" s="11">
        <v>5</v>
      </c>
      <c r="G54" s="11">
        <v>6</v>
      </c>
      <c r="H54" s="11">
        <v>7</v>
      </c>
      <c r="I54" s="11">
        <v>8</v>
      </c>
      <c r="J54" s="11">
        <v>9</v>
      </c>
      <c r="K54" s="10">
        <v>10</v>
      </c>
      <c r="L54" s="11">
        <v>11</v>
      </c>
      <c r="M54" s="11">
        <v>12</v>
      </c>
      <c r="N54" s="11">
        <v>13</v>
      </c>
      <c r="O54" s="11">
        <v>14</v>
      </c>
      <c r="P54" s="10">
        <v>15</v>
      </c>
      <c r="Q54" s="11">
        <v>16</v>
      </c>
      <c r="R54" s="11">
        <v>17</v>
      </c>
      <c r="S54" s="11">
        <v>18</v>
      </c>
      <c r="T54" s="11">
        <v>19</v>
      </c>
    </row>
    <row r="55" spans="2:20" ht="81" customHeight="1" x14ac:dyDescent="0.25">
      <c r="B55" s="14" t="s">
        <v>12</v>
      </c>
      <c r="C55" s="34" t="s">
        <v>51</v>
      </c>
      <c r="D55" s="13" t="s">
        <v>32</v>
      </c>
      <c r="E55" s="31">
        <f>SUM(E56:E59)</f>
        <v>0</v>
      </c>
      <c r="F55" s="31">
        <f t="shared" ref="F55:T55" si="20">SUM(F56:F59)</f>
        <v>0</v>
      </c>
      <c r="G55" s="31">
        <f t="shared" si="20"/>
        <v>0</v>
      </c>
      <c r="H55" s="31">
        <f t="shared" si="20"/>
        <v>0</v>
      </c>
      <c r="I55" s="31">
        <f t="shared" si="20"/>
        <v>0</v>
      </c>
      <c r="J55" s="31">
        <f t="shared" si="20"/>
        <v>0</v>
      </c>
      <c r="K55" s="31">
        <f t="shared" si="20"/>
        <v>0</v>
      </c>
      <c r="L55" s="31">
        <f t="shared" si="20"/>
        <v>0</v>
      </c>
      <c r="M55" s="31">
        <f t="shared" si="20"/>
        <v>0</v>
      </c>
      <c r="N55" s="31">
        <f t="shared" si="20"/>
        <v>0</v>
      </c>
      <c r="O55" s="31">
        <f t="shared" si="20"/>
        <v>0</v>
      </c>
      <c r="P55" s="31">
        <f t="shared" si="20"/>
        <v>0</v>
      </c>
      <c r="Q55" s="31">
        <f t="shared" si="20"/>
        <v>0</v>
      </c>
      <c r="R55" s="31">
        <f t="shared" si="20"/>
        <v>0</v>
      </c>
      <c r="S55" s="31">
        <f t="shared" si="20"/>
        <v>0</v>
      </c>
      <c r="T55" s="31">
        <f t="shared" si="20"/>
        <v>0</v>
      </c>
    </row>
    <row r="56" spans="2:20" ht="66" customHeight="1" x14ac:dyDescent="0.25">
      <c r="B56" s="14" t="s">
        <v>54</v>
      </c>
      <c r="C56" s="15" t="s">
        <v>52</v>
      </c>
      <c r="D56" s="13" t="s">
        <v>32</v>
      </c>
      <c r="E56" s="32">
        <f>SUM(F56:I56)</f>
        <v>0</v>
      </c>
      <c r="F56" s="24">
        <v>0</v>
      </c>
      <c r="G56" s="24">
        <v>0</v>
      </c>
      <c r="H56" s="24">
        <v>0</v>
      </c>
      <c r="I56" s="24">
        <v>0</v>
      </c>
      <c r="J56" s="25">
        <v>0</v>
      </c>
      <c r="K56" s="24">
        <f>SUM(L56:O56)</f>
        <v>0</v>
      </c>
      <c r="L56" s="24">
        <v>0</v>
      </c>
      <c r="M56" s="24">
        <v>0</v>
      </c>
      <c r="N56" s="24">
        <v>0</v>
      </c>
      <c r="O56" s="24">
        <v>0</v>
      </c>
      <c r="P56" s="24">
        <f>Q56+R56+S56+T56</f>
        <v>0</v>
      </c>
      <c r="Q56" s="24">
        <v>0</v>
      </c>
      <c r="R56" s="24">
        <v>0</v>
      </c>
      <c r="S56" s="24">
        <v>0</v>
      </c>
      <c r="T56" s="24">
        <v>0</v>
      </c>
    </row>
    <row r="57" spans="2:20" ht="129" customHeight="1" x14ac:dyDescent="0.25">
      <c r="B57" s="14" t="s">
        <v>55</v>
      </c>
      <c r="C57" s="15" t="s">
        <v>87</v>
      </c>
      <c r="D57" s="13" t="s">
        <v>32</v>
      </c>
      <c r="E57" s="32">
        <f t="shared" ref="E57:E59" si="21">SUM(F57:I57)</f>
        <v>0</v>
      </c>
      <c r="F57" s="24">
        <v>0</v>
      </c>
      <c r="G57" s="24">
        <v>0</v>
      </c>
      <c r="H57" s="24">
        <v>0</v>
      </c>
      <c r="I57" s="24">
        <v>0</v>
      </c>
      <c r="J57" s="25">
        <v>0</v>
      </c>
      <c r="K57" s="24">
        <f t="shared" ref="K57:K59" si="22">SUM(L57:O57)</f>
        <v>0</v>
      </c>
      <c r="L57" s="24">
        <v>0</v>
      </c>
      <c r="M57" s="24">
        <v>0</v>
      </c>
      <c r="N57" s="24">
        <v>0</v>
      </c>
      <c r="O57" s="24">
        <v>0</v>
      </c>
      <c r="P57" s="24">
        <f t="shared" ref="P57:P59" si="23">Q57+R57+S57+T57</f>
        <v>0</v>
      </c>
      <c r="Q57" s="24">
        <v>0</v>
      </c>
      <c r="R57" s="24">
        <v>0</v>
      </c>
      <c r="S57" s="24">
        <v>0</v>
      </c>
      <c r="T57" s="24">
        <v>0</v>
      </c>
    </row>
    <row r="58" spans="2:20" ht="51.75" customHeight="1" x14ac:dyDescent="0.25">
      <c r="B58" s="14" t="s">
        <v>56</v>
      </c>
      <c r="C58" s="15" t="s">
        <v>53</v>
      </c>
      <c r="D58" s="13" t="s">
        <v>32</v>
      </c>
      <c r="E58" s="32">
        <f t="shared" si="21"/>
        <v>0</v>
      </c>
      <c r="F58" s="24">
        <v>0</v>
      </c>
      <c r="G58" s="24">
        <v>0</v>
      </c>
      <c r="H58" s="24">
        <v>0</v>
      </c>
      <c r="I58" s="24">
        <v>0</v>
      </c>
      <c r="J58" s="25">
        <v>0</v>
      </c>
      <c r="K58" s="24">
        <f t="shared" si="22"/>
        <v>0</v>
      </c>
      <c r="L58" s="24">
        <v>0</v>
      </c>
      <c r="M58" s="24">
        <v>0</v>
      </c>
      <c r="N58" s="24">
        <v>0</v>
      </c>
      <c r="O58" s="24">
        <v>0</v>
      </c>
      <c r="P58" s="24">
        <f t="shared" si="23"/>
        <v>0</v>
      </c>
      <c r="Q58" s="24">
        <v>0</v>
      </c>
      <c r="R58" s="24">
        <v>0</v>
      </c>
      <c r="S58" s="24">
        <v>0</v>
      </c>
      <c r="T58" s="24">
        <v>0</v>
      </c>
    </row>
    <row r="59" spans="2:20" ht="144" customHeight="1" x14ac:dyDescent="0.25">
      <c r="B59" s="14" t="s">
        <v>57</v>
      </c>
      <c r="C59" s="15" t="s">
        <v>88</v>
      </c>
      <c r="D59" s="13" t="s">
        <v>32</v>
      </c>
      <c r="E59" s="32">
        <f t="shared" si="21"/>
        <v>0</v>
      </c>
      <c r="F59" s="24">
        <v>0</v>
      </c>
      <c r="G59" s="24">
        <v>0</v>
      </c>
      <c r="H59" s="24">
        <v>0</v>
      </c>
      <c r="I59" s="24">
        <v>0</v>
      </c>
      <c r="J59" s="25">
        <v>0</v>
      </c>
      <c r="K59" s="24">
        <f t="shared" si="22"/>
        <v>0</v>
      </c>
      <c r="L59" s="24">
        <v>0</v>
      </c>
      <c r="M59" s="24">
        <v>0</v>
      </c>
      <c r="N59" s="24">
        <v>0</v>
      </c>
      <c r="O59" s="24">
        <v>0</v>
      </c>
      <c r="P59" s="24">
        <f t="shared" si="23"/>
        <v>0</v>
      </c>
      <c r="Q59" s="24">
        <v>0</v>
      </c>
      <c r="R59" s="24">
        <v>0</v>
      </c>
      <c r="S59" s="24">
        <v>0</v>
      </c>
      <c r="T59" s="24">
        <v>0</v>
      </c>
    </row>
    <row r="60" spans="2:20" ht="38.25" customHeight="1" x14ac:dyDescent="0.25">
      <c r="B60" s="35"/>
      <c r="C60" s="36" t="s">
        <v>82</v>
      </c>
      <c r="D60" s="37"/>
      <c r="E60" s="38">
        <f>E7+E26+E41+E55</f>
        <v>362.99063000000001</v>
      </c>
      <c r="F60" s="38">
        <f t="shared" ref="F60:T60" si="24">F7+F26+F41+F55</f>
        <v>0</v>
      </c>
      <c r="G60" s="38">
        <f t="shared" si="24"/>
        <v>233.87963000000002</v>
      </c>
      <c r="H60" s="50">
        <f t="shared" si="24"/>
        <v>0</v>
      </c>
      <c r="I60" s="39">
        <f t="shared" si="24"/>
        <v>129.11099999999999</v>
      </c>
      <c r="J60" s="38">
        <f>J7+J26+J41+J55</f>
        <v>231.56823233</v>
      </c>
      <c r="K60" s="63">
        <f t="shared" si="24"/>
        <v>385.34623233000002</v>
      </c>
      <c r="L60" s="38">
        <f t="shared" si="24"/>
        <v>0</v>
      </c>
      <c r="M60" s="38">
        <f>M7+M26+M41+M55</f>
        <v>231.49993233000001</v>
      </c>
      <c r="N60" s="38">
        <f t="shared" si="24"/>
        <v>0</v>
      </c>
      <c r="O60" s="38">
        <f t="shared" si="24"/>
        <v>153.84630000000001</v>
      </c>
      <c r="P60" s="38">
        <f>P7+P26+P41+P55</f>
        <v>380.98762683000001</v>
      </c>
      <c r="Q60" s="32">
        <f t="shared" si="24"/>
        <v>0</v>
      </c>
      <c r="R60" s="50">
        <f t="shared" si="24"/>
        <v>227.14112783000002</v>
      </c>
      <c r="S60" s="32">
        <f t="shared" si="24"/>
        <v>0</v>
      </c>
      <c r="T60" s="38">
        <f t="shared" si="24"/>
        <v>153.84649899999999</v>
      </c>
    </row>
    <row r="61" spans="2:20" ht="25.15" hidden="1" x14ac:dyDescent="0.25">
      <c r="B61" s="40"/>
      <c r="C61" s="41"/>
      <c r="D61" s="42"/>
      <c r="E61" s="43"/>
      <c r="F61" s="44"/>
      <c r="G61" s="43"/>
      <c r="H61" s="44"/>
      <c r="I61" s="44"/>
      <c r="J61" s="43"/>
      <c r="K61" s="44"/>
      <c r="L61" s="44"/>
      <c r="M61" s="44"/>
      <c r="N61" s="44"/>
      <c r="O61" s="44"/>
      <c r="P61" s="44"/>
      <c r="Q61" s="44"/>
      <c r="R61" s="44"/>
      <c r="S61" s="44"/>
      <c r="T61" s="44"/>
    </row>
    <row r="62" spans="2:20" ht="18.75" hidden="1" customHeight="1" x14ac:dyDescent="0.25">
      <c r="B62" s="45"/>
      <c r="C62" s="59"/>
      <c r="D62" s="60"/>
      <c r="E62" s="61"/>
      <c r="F62" s="62"/>
      <c r="G62" s="61"/>
      <c r="H62" s="62"/>
      <c r="I62" s="62"/>
      <c r="J62" s="61"/>
      <c r="K62" s="61"/>
      <c r="L62" s="62"/>
      <c r="M62" s="61"/>
      <c r="N62" s="62"/>
      <c r="O62" s="62"/>
      <c r="P62" s="62"/>
      <c r="Q62" s="62"/>
      <c r="R62" s="62"/>
      <c r="S62" s="62"/>
      <c r="T62" s="62"/>
    </row>
    <row r="63" spans="2:20" ht="107.25" customHeight="1" x14ac:dyDescent="0.25">
      <c r="B63" s="46"/>
      <c r="C63" s="81" t="s">
        <v>108</v>
      </c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</row>
    <row r="64" spans="2:20" ht="93.75" customHeight="1" x14ac:dyDescent="0.25">
      <c r="B64" s="46"/>
      <c r="C64" s="81" t="s">
        <v>109</v>
      </c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</row>
    <row r="65" spans="2:20" ht="68.45" customHeight="1" x14ac:dyDescent="0.25">
      <c r="B65" s="46"/>
      <c r="C65" s="81" t="s">
        <v>123</v>
      </c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</row>
    <row r="66" spans="2:20" ht="52.15" customHeight="1" x14ac:dyDescent="0.25">
      <c r="B66" s="46"/>
      <c r="C66" s="81" t="s">
        <v>122</v>
      </c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</row>
    <row r="67" spans="2:20" ht="46.5" customHeight="1" x14ac:dyDescent="0.25">
      <c r="B67" s="46"/>
      <c r="C67" s="81" t="s">
        <v>127</v>
      </c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</row>
    <row r="68" spans="2:20" ht="85.9" customHeight="1" x14ac:dyDescent="0.25">
      <c r="B68" s="46"/>
      <c r="C68" s="81" t="s">
        <v>126</v>
      </c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</row>
    <row r="69" spans="2:20" ht="47.25" customHeight="1" x14ac:dyDescent="0.25">
      <c r="B69" s="46"/>
      <c r="C69" s="81" t="s">
        <v>107</v>
      </c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</row>
    <row r="70" spans="2:20" x14ac:dyDescent="0.25">
      <c r="B70" s="46"/>
      <c r="C70" s="47"/>
      <c r="D70" s="47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</row>
    <row r="71" spans="2:20" ht="15.75" customHeight="1" x14ac:dyDescent="0.25"/>
  </sheetData>
  <mergeCells count="24">
    <mergeCell ref="Q4:T4"/>
    <mergeCell ref="C69:T69"/>
    <mergeCell ref="C68:T68"/>
    <mergeCell ref="C63:T63"/>
    <mergeCell ref="C64:T64"/>
    <mergeCell ref="C65:T65"/>
    <mergeCell ref="C66:T66"/>
    <mergeCell ref="C67:T67"/>
    <mergeCell ref="U8:U9"/>
    <mergeCell ref="B1:P1"/>
    <mergeCell ref="Q1:T1"/>
    <mergeCell ref="B2:T2"/>
    <mergeCell ref="B3:B5"/>
    <mergeCell ref="C3:C5"/>
    <mergeCell ref="D3:D5"/>
    <mergeCell ref="E3:I3"/>
    <mergeCell ref="J3:J5"/>
    <mergeCell ref="K3:O3"/>
    <mergeCell ref="P3:T3"/>
    <mergeCell ref="E4:E5"/>
    <mergeCell ref="F4:I4"/>
    <mergeCell ref="K4:K5"/>
    <mergeCell ref="L4:O4"/>
    <mergeCell ref="P4:P5"/>
  </mergeCells>
  <pageMargins left="0.25" right="0.25" top="0.75" bottom="0.75" header="0.3" footer="0.3"/>
  <pageSetup paperSize="9" scale="40" fitToHeight="0" orientation="landscape" r:id="rId1"/>
  <rowBreaks count="5" manualBreakCount="5">
    <brk id="13" min="1" max="20" man="1"/>
    <brk id="24" min="1" max="20" man="1"/>
    <brk id="33" min="1" max="20" man="1"/>
    <brk id="39" min="1" max="20" man="1"/>
    <brk id="53" min="1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за 2021 </vt:lpstr>
      <vt:lpstr>' за 2021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Омарова Джамиля Омаровна</dc:creator>
  <cp:lastModifiedBy>Хасбат Б. Махмудова</cp:lastModifiedBy>
  <cp:lastPrinted>2022-03-10T09:22:54Z</cp:lastPrinted>
  <dcterms:created xsi:type="dcterms:W3CDTF">2019-09-25T11:34:55Z</dcterms:created>
  <dcterms:modified xsi:type="dcterms:W3CDTF">2022-03-10T09:33:33Z</dcterms:modified>
</cp:coreProperties>
</file>